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c28171606d26eaa/2019/Proyectos/Programacion/FN Planillas/"/>
    </mc:Choice>
  </mc:AlternateContent>
  <xr:revisionPtr revIDLastSave="2" documentId="8_{EA59612D-2985-4EAF-82B3-828A4CF39D54}" xr6:coauthVersionLast="45" xr6:coauthVersionMax="45" xr10:uidLastSave="{05C1247D-CE60-445E-93BD-528048F400AB}"/>
  <bookViews>
    <workbookView xWindow="-24120" yWindow="2460" windowWidth="24240" windowHeight="13140" xr2:uid="{00000000-000D-0000-FFFF-FFFF00000000}"/>
  </bookViews>
  <sheets>
    <sheet name="RRHH" sheetId="5" r:id="rId1"/>
    <sheet name="Programación Medica" sheetId="1" r:id="rId2"/>
    <sheet name="Programación No Medica" sheetId="2" r:id="rId3"/>
    <sheet name="Diccionarios" sheetId="3" r:id="rId4"/>
    <sheet name="Busc" sheetId="4" state="hidden" r:id="rId5"/>
    <sheet name="Resumen Programación" sheetId="6" r:id="rId6"/>
  </sheets>
  <definedNames>
    <definedName name="_xlnm._FilterDatabase" localSheetId="3" hidden="1">Diccionarios!$J$2:$M$53</definedName>
    <definedName name="Actividades">Diccionarios!$J$3:$J$53</definedName>
    <definedName name="ASISTENTE_SOCIAL">Busc!$D$2:$D$32</definedName>
    <definedName name="DV">Diccionarios!$F$2:$F$12</definedName>
    <definedName name="ENFERMERA">Busc!$F$2:$F$36</definedName>
    <definedName name="Especialidades">Diccionarios!$C$3:$C$63</definedName>
    <definedName name="FONOAUDIOLOGO">Busc!$H$2:$H$39</definedName>
    <definedName name="KINESIOLOGO">Busc!$J$2:$J$39</definedName>
    <definedName name="MATRONA">Busc!$L$2:$L$34</definedName>
    <definedName name="med_g">Diccionarios!$H$2:$H$3</definedName>
    <definedName name="NUTRICIONISTA">Busc!$N$2:$N$32</definedName>
    <definedName name="PSICOLOGO">Busc!$P$2:$P$40</definedName>
    <definedName name="QUIMICO_FARMACEUTICO">Busc!$R$2:$R$27</definedName>
    <definedName name="TECNOLOGO_MEDICO">Busc!$T$2:$T$21</definedName>
    <definedName name="TERAPEUTA_OCUPACIONAL">Busc!$V$2:$V$37</definedName>
    <definedName name="TITULO">Busc!$A$2:$A$11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" i="2" l="1"/>
  <c r="L2" i="2" s="1"/>
  <c r="M20" i="6"/>
  <c r="N20" i="6"/>
  <c r="O20" i="6"/>
  <c r="P20" i="6"/>
  <c r="Q20" i="6"/>
  <c r="R20" i="6"/>
  <c r="S20" i="6"/>
  <c r="T20" i="6"/>
  <c r="U20" i="6"/>
  <c r="V20" i="6"/>
  <c r="M21" i="6"/>
  <c r="N21" i="6"/>
  <c r="O21" i="6"/>
  <c r="P21" i="6"/>
  <c r="Q21" i="6"/>
  <c r="R21" i="6"/>
  <c r="S21" i="6"/>
  <c r="T21" i="6"/>
  <c r="U21" i="6"/>
  <c r="V21" i="6"/>
  <c r="M22" i="6"/>
  <c r="N22" i="6"/>
  <c r="O22" i="6"/>
  <c r="P22" i="6"/>
  <c r="Q22" i="6"/>
  <c r="R22" i="6"/>
  <c r="S22" i="6"/>
  <c r="T22" i="6"/>
  <c r="U22" i="6"/>
  <c r="V22" i="6"/>
  <c r="M23" i="6"/>
  <c r="N23" i="6"/>
  <c r="O23" i="6"/>
  <c r="P23" i="6"/>
  <c r="Q23" i="6"/>
  <c r="R23" i="6"/>
  <c r="S23" i="6"/>
  <c r="T23" i="6"/>
  <c r="U23" i="6"/>
  <c r="V23" i="6"/>
  <c r="M24" i="6"/>
  <c r="O24" i="6"/>
  <c r="P24" i="6"/>
  <c r="Q24" i="6"/>
  <c r="R24" i="6"/>
  <c r="S24" i="6"/>
  <c r="T24" i="6"/>
  <c r="U24" i="6"/>
  <c r="V24" i="6"/>
  <c r="M25" i="6"/>
  <c r="O25" i="6"/>
  <c r="P25" i="6"/>
  <c r="Q25" i="6"/>
  <c r="R25" i="6"/>
  <c r="S25" i="6"/>
  <c r="T25" i="6"/>
  <c r="U25" i="6"/>
  <c r="V25" i="6"/>
  <c r="E6" i="2"/>
  <c r="E7" i="2"/>
  <c r="E8" i="2"/>
  <c r="E9" i="2"/>
  <c r="E10" i="2"/>
  <c r="E11" i="2"/>
  <c r="E12" i="2"/>
  <c r="E13" i="2"/>
  <c r="E14" i="2"/>
  <c r="E15" i="2"/>
  <c r="G6" i="2"/>
  <c r="G7" i="2"/>
  <c r="G8" i="2"/>
  <c r="G9" i="2"/>
  <c r="G10" i="2"/>
  <c r="G11" i="2"/>
  <c r="G12" i="2"/>
  <c r="K3" i="2"/>
  <c r="L3" i="2" s="1"/>
  <c r="K4" i="2"/>
  <c r="L4" i="2" s="1"/>
  <c r="K5" i="2"/>
  <c r="L5" i="2" s="1"/>
  <c r="K6" i="2"/>
  <c r="L6" i="2" s="1"/>
  <c r="K7" i="2"/>
  <c r="L7" i="2" s="1"/>
  <c r="K8" i="2"/>
  <c r="L8" i="2" s="1"/>
  <c r="K9" i="2"/>
  <c r="N9" i="2" s="1"/>
  <c r="K10" i="2"/>
  <c r="L10" i="2" s="1"/>
  <c r="K11" i="2"/>
  <c r="L11" i="2" s="1"/>
  <c r="K12" i="2"/>
  <c r="L12" i="2" s="1"/>
  <c r="K13" i="2"/>
  <c r="L13" i="2" s="1"/>
  <c r="K14" i="2"/>
  <c r="L14" i="2" s="1"/>
  <c r="K15" i="2"/>
  <c r="L15" i="2" s="1"/>
  <c r="K16" i="2"/>
  <c r="L16" i="2" s="1"/>
  <c r="K17" i="2"/>
  <c r="N17" i="2" s="1"/>
  <c r="K18" i="2"/>
  <c r="L18" i="2" s="1"/>
  <c r="K19" i="2"/>
  <c r="L19" i="2" s="1"/>
  <c r="K20" i="2"/>
  <c r="L20" i="2" s="1"/>
  <c r="K21" i="2"/>
  <c r="L21" i="2" s="1"/>
  <c r="K22" i="2"/>
  <c r="L22" i="2" s="1"/>
  <c r="K23" i="2"/>
  <c r="L23" i="2" s="1"/>
  <c r="K24" i="2"/>
  <c r="L24" i="2" s="1"/>
  <c r="K25" i="2"/>
  <c r="N25" i="2" s="1"/>
  <c r="K26" i="2"/>
  <c r="L26" i="2" s="1"/>
  <c r="K27" i="2"/>
  <c r="L27" i="2" s="1"/>
  <c r="K28" i="2"/>
  <c r="L28" i="2" s="1"/>
  <c r="K29" i="2"/>
  <c r="L29" i="2" s="1"/>
  <c r="K30" i="2"/>
  <c r="L30" i="2" s="1"/>
  <c r="K31" i="2"/>
  <c r="L31" i="2" s="1"/>
  <c r="K32" i="2"/>
  <c r="L32" i="2" s="1"/>
  <c r="K33" i="2"/>
  <c r="N33" i="2" s="1"/>
  <c r="K34" i="2"/>
  <c r="L34" i="2" s="1"/>
  <c r="K35" i="2"/>
  <c r="L35" i="2" s="1"/>
  <c r="K36" i="2"/>
  <c r="L36" i="2" s="1"/>
  <c r="K37" i="2"/>
  <c r="L37" i="2" s="1"/>
  <c r="K38" i="2"/>
  <c r="L38" i="2" s="1"/>
  <c r="K39" i="2"/>
  <c r="L39" i="2" s="1"/>
  <c r="K40" i="2"/>
  <c r="L40" i="2" s="1"/>
  <c r="K41" i="2"/>
  <c r="N41" i="2" s="1"/>
  <c r="K42" i="2"/>
  <c r="L42" i="2" s="1"/>
  <c r="K43" i="2"/>
  <c r="L43" i="2" s="1"/>
  <c r="K44" i="2"/>
  <c r="L44" i="2" s="1"/>
  <c r="K45" i="2"/>
  <c r="L45" i="2" s="1"/>
  <c r="K46" i="2"/>
  <c r="L46" i="2" s="1"/>
  <c r="K47" i="2"/>
  <c r="L47" i="2" s="1"/>
  <c r="K48" i="2"/>
  <c r="L48" i="2" s="1"/>
  <c r="K49" i="2"/>
  <c r="N49" i="2" s="1"/>
  <c r="K50" i="2"/>
  <c r="L50" i="2" s="1"/>
  <c r="K51" i="2"/>
  <c r="L51" i="2" s="1"/>
  <c r="K52" i="2"/>
  <c r="L52" i="2" s="1"/>
  <c r="K53" i="2"/>
  <c r="L53" i="2" s="1"/>
  <c r="K54" i="2"/>
  <c r="L54" i="2" s="1"/>
  <c r="K55" i="2"/>
  <c r="L55" i="2" s="1"/>
  <c r="K56" i="2"/>
  <c r="L56" i="2" s="1"/>
  <c r="K57" i="2"/>
  <c r="N57" i="2" s="1"/>
  <c r="K58" i="2"/>
  <c r="L58" i="2" s="1"/>
  <c r="K59" i="2"/>
  <c r="L59" i="2" s="1"/>
  <c r="K60" i="2"/>
  <c r="L60" i="2" s="1"/>
  <c r="K61" i="2"/>
  <c r="L61" i="2" s="1"/>
  <c r="K62" i="2"/>
  <c r="L62" i="2" s="1"/>
  <c r="K63" i="2"/>
  <c r="L63" i="2" s="1"/>
  <c r="K64" i="2"/>
  <c r="L64" i="2" s="1"/>
  <c r="K65" i="2"/>
  <c r="N65" i="2" s="1"/>
  <c r="K66" i="2"/>
  <c r="L66" i="2" s="1"/>
  <c r="K67" i="2"/>
  <c r="L67" i="2" s="1"/>
  <c r="K68" i="2"/>
  <c r="L68" i="2" s="1"/>
  <c r="K69" i="2"/>
  <c r="L69" i="2" s="1"/>
  <c r="K70" i="2"/>
  <c r="L70" i="2" s="1"/>
  <c r="K71" i="2"/>
  <c r="L71" i="2" s="1"/>
  <c r="K72" i="2"/>
  <c r="L72" i="2" s="1"/>
  <c r="K73" i="2"/>
  <c r="N73" i="2" s="1"/>
  <c r="K74" i="2"/>
  <c r="L74" i="2" s="1"/>
  <c r="K75" i="2"/>
  <c r="L75" i="2" s="1"/>
  <c r="K76" i="2"/>
  <c r="L76" i="2" s="1"/>
  <c r="K77" i="2"/>
  <c r="L77" i="2" s="1"/>
  <c r="K78" i="2"/>
  <c r="L78" i="2" s="1"/>
  <c r="K79" i="2"/>
  <c r="L79" i="2" s="1"/>
  <c r="K80" i="2"/>
  <c r="L80" i="2" s="1"/>
  <c r="K81" i="2"/>
  <c r="N81" i="2" s="1"/>
  <c r="K82" i="2"/>
  <c r="L82" i="2" s="1"/>
  <c r="K83" i="2"/>
  <c r="L83" i="2" s="1"/>
  <c r="K84" i="2"/>
  <c r="L84" i="2" s="1"/>
  <c r="K85" i="2"/>
  <c r="L85" i="2" s="1"/>
  <c r="K86" i="2"/>
  <c r="L86" i="2" s="1"/>
  <c r="K87" i="2"/>
  <c r="L87" i="2" s="1"/>
  <c r="K88" i="2"/>
  <c r="L88" i="2" s="1"/>
  <c r="K89" i="2"/>
  <c r="N89" i="2" s="1"/>
  <c r="K90" i="2"/>
  <c r="L90" i="2" s="1"/>
  <c r="K91" i="2"/>
  <c r="L91" i="2" s="1"/>
  <c r="K92" i="2"/>
  <c r="L92" i="2" s="1"/>
  <c r="K93" i="2"/>
  <c r="L93" i="2" s="1"/>
  <c r="K94" i="2"/>
  <c r="L94" i="2" s="1"/>
  <c r="K95" i="2"/>
  <c r="L95" i="2" s="1"/>
  <c r="K96" i="2"/>
  <c r="L96" i="2" s="1"/>
  <c r="K97" i="2"/>
  <c r="N97" i="2" s="1"/>
  <c r="K98" i="2"/>
  <c r="L98" i="2" s="1"/>
  <c r="K99" i="2"/>
  <c r="L99" i="2" s="1"/>
  <c r="K100" i="2"/>
  <c r="L100" i="2" s="1"/>
  <c r="K101" i="2"/>
  <c r="L101" i="2" s="1"/>
  <c r="K102" i="2"/>
  <c r="L102" i="2" s="1"/>
  <c r="K103" i="2"/>
  <c r="L103" i="2" s="1"/>
  <c r="K104" i="2"/>
  <c r="L104" i="2" s="1"/>
  <c r="K105" i="2"/>
  <c r="N105" i="2" s="1"/>
  <c r="K106" i="2"/>
  <c r="N106" i="2" s="1"/>
  <c r="K107" i="2"/>
  <c r="L107" i="2" s="1"/>
  <c r="K108" i="2"/>
  <c r="L108" i="2" s="1"/>
  <c r="K109" i="2"/>
  <c r="L109" i="2" s="1"/>
  <c r="K110" i="2"/>
  <c r="N110" i="2" s="1"/>
  <c r="G4" i="2"/>
  <c r="G5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N8" i="2"/>
  <c r="N10" i="2"/>
  <c r="N12" i="2"/>
  <c r="N14" i="2"/>
  <c r="N16" i="2"/>
  <c r="N18" i="2"/>
  <c r="N20" i="2"/>
  <c r="N22" i="2"/>
  <c r="N24" i="2"/>
  <c r="N26" i="2"/>
  <c r="N28" i="2"/>
  <c r="N30" i="2"/>
  <c r="N32" i="2"/>
  <c r="N34" i="2"/>
  <c r="N36" i="2"/>
  <c r="N38" i="2"/>
  <c r="N40" i="2"/>
  <c r="N42" i="2"/>
  <c r="N44" i="2"/>
  <c r="N46" i="2"/>
  <c r="N48" i="2"/>
  <c r="N50" i="2"/>
  <c r="N52" i="2"/>
  <c r="N54" i="2"/>
  <c r="N56" i="2"/>
  <c r="N58" i="2"/>
  <c r="N60" i="2"/>
  <c r="N62" i="2"/>
  <c r="N64" i="2"/>
  <c r="N66" i="2"/>
  <c r="N68" i="2"/>
  <c r="N70" i="2"/>
  <c r="N72" i="2"/>
  <c r="N74" i="2"/>
  <c r="N76" i="2"/>
  <c r="N78" i="2"/>
  <c r="N80" i="2"/>
  <c r="N82" i="2"/>
  <c r="N84" i="2"/>
  <c r="N86" i="2"/>
  <c r="N88" i="2"/>
  <c r="N90" i="2"/>
  <c r="N92" i="2"/>
  <c r="N94" i="2"/>
  <c r="N96" i="2"/>
  <c r="N98" i="2"/>
  <c r="M3" i="2"/>
  <c r="O3" i="2" s="1"/>
  <c r="M4" i="2"/>
  <c r="O4" i="2" s="1"/>
  <c r="M5" i="2"/>
  <c r="O5" i="2" s="1"/>
  <c r="M6" i="2"/>
  <c r="O6" i="2" s="1"/>
  <c r="M7" i="2"/>
  <c r="O7" i="2" s="1"/>
  <c r="M8" i="2"/>
  <c r="O8" i="2" s="1"/>
  <c r="M9" i="2"/>
  <c r="O9" i="2" s="1"/>
  <c r="M10" i="2"/>
  <c r="O10" i="2" s="1"/>
  <c r="M11" i="2"/>
  <c r="O11" i="2" s="1"/>
  <c r="M12" i="2"/>
  <c r="O12" i="2" s="1"/>
  <c r="M13" i="2"/>
  <c r="O13" i="2" s="1"/>
  <c r="M14" i="2"/>
  <c r="O14" i="2" s="1"/>
  <c r="M15" i="2"/>
  <c r="O15" i="2" s="1"/>
  <c r="M16" i="2"/>
  <c r="O16" i="2" s="1"/>
  <c r="M17" i="2"/>
  <c r="O17" i="2" s="1"/>
  <c r="M18" i="2"/>
  <c r="O18" i="2" s="1"/>
  <c r="M19" i="2"/>
  <c r="O19" i="2" s="1"/>
  <c r="M20" i="2"/>
  <c r="O20" i="2" s="1"/>
  <c r="M21" i="2"/>
  <c r="O21" i="2" s="1"/>
  <c r="M22" i="2"/>
  <c r="O22" i="2" s="1"/>
  <c r="M23" i="2"/>
  <c r="O23" i="2" s="1"/>
  <c r="M24" i="2"/>
  <c r="O24" i="2" s="1"/>
  <c r="M25" i="2"/>
  <c r="O25" i="2" s="1"/>
  <c r="M26" i="2"/>
  <c r="O26" i="2" s="1"/>
  <c r="M27" i="2"/>
  <c r="O27" i="2" s="1"/>
  <c r="M28" i="2"/>
  <c r="O28" i="2" s="1"/>
  <c r="M29" i="2"/>
  <c r="O29" i="2" s="1"/>
  <c r="M30" i="2"/>
  <c r="O30" i="2" s="1"/>
  <c r="M31" i="2"/>
  <c r="O31" i="2" s="1"/>
  <c r="M32" i="2"/>
  <c r="O32" i="2" s="1"/>
  <c r="M33" i="2"/>
  <c r="O33" i="2" s="1"/>
  <c r="M34" i="2"/>
  <c r="O34" i="2" s="1"/>
  <c r="M35" i="2"/>
  <c r="O35" i="2" s="1"/>
  <c r="M36" i="2"/>
  <c r="O36" i="2" s="1"/>
  <c r="M37" i="2"/>
  <c r="O37" i="2" s="1"/>
  <c r="M38" i="2"/>
  <c r="O38" i="2" s="1"/>
  <c r="M39" i="2"/>
  <c r="O39" i="2" s="1"/>
  <c r="M40" i="2"/>
  <c r="O40" i="2" s="1"/>
  <c r="M41" i="2"/>
  <c r="O41" i="2" s="1"/>
  <c r="M42" i="2"/>
  <c r="O42" i="2" s="1"/>
  <c r="M43" i="2"/>
  <c r="O43" i="2" s="1"/>
  <c r="M44" i="2"/>
  <c r="O44" i="2" s="1"/>
  <c r="M45" i="2"/>
  <c r="O45" i="2" s="1"/>
  <c r="M46" i="2"/>
  <c r="O46" i="2" s="1"/>
  <c r="M47" i="2"/>
  <c r="O47" i="2" s="1"/>
  <c r="M48" i="2"/>
  <c r="O48" i="2" s="1"/>
  <c r="M49" i="2"/>
  <c r="O49" i="2" s="1"/>
  <c r="M50" i="2"/>
  <c r="O50" i="2" s="1"/>
  <c r="M51" i="2"/>
  <c r="O51" i="2" s="1"/>
  <c r="M52" i="2"/>
  <c r="O52" i="2" s="1"/>
  <c r="M53" i="2"/>
  <c r="O53" i="2" s="1"/>
  <c r="M54" i="2"/>
  <c r="O54" i="2" s="1"/>
  <c r="M55" i="2"/>
  <c r="O55" i="2" s="1"/>
  <c r="M56" i="2"/>
  <c r="O56" i="2" s="1"/>
  <c r="M57" i="2"/>
  <c r="O57" i="2" s="1"/>
  <c r="M58" i="2"/>
  <c r="O58" i="2" s="1"/>
  <c r="M59" i="2"/>
  <c r="O59" i="2" s="1"/>
  <c r="M60" i="2"/>
  <c r="O60" i="2" s="1"/>
  <c r="M61" i="2"/>
  <c r="O61" i="2" s="1"/>
  <c r="M62" i="2"/>
  <c r="O62" i="2" s="1"/>
  <c r="M63" i="2"/>
  <c r="O63" i="2" s="1"/>
  <c r="M64" i="2"/>
  <c r="O64" i="2" s="1"/>
  <c r="M65" i="2"/>
  <c r="O65" i="2" s="1"/>
  <c r="M66" i="2"/>
  <c r="O66" i="2" s="1"/>
  <c r="M67" i="2"/>
  <c r="O67" i="2" s="1"/>
  <c r="M68" i="2"/>
  <c r="O68" i="2" s="1"/>
  <c r="M69" i="2"/>
  <c r="O69" i="2" s="1"/>
  <c r="M70" i="2"/>
  <c r="O70" i="2" s="1"/>
  <c r="M71" i="2"/>
  <c r="O71" i="2" s="1"/>
  <c r="M72" i="2"/>
  <c r="O72" i="2" s="1"/>
  <c r="M73" i="2"/>
  <c r="O73" i="2" s="1"/>
  <c r="M74" i="2"/>
  <c r="O74" i="2" s="1"/>
  <c r="M75" i="2"/>
  <c r="O75" i="2" s="1"/>
  <c r="M76" i="2"/>
  <c r="O76" i="2" s="1"/>
  <c r="M77" i="2"/>
  <c r="O77" i="2" s="1"/>
  <c r="M78" i="2"/>
  <c r="O78" i="2" s="1"/>
  <c r="M79" i="2"/>
  <c r="O79" i="2" s="1"/>
  <c r="M80" i="2"/>
  <c r="O80" i="2" s="1"/>
  <c r="M81" i="2"/>
  <c r="O81" i="2" s="1"/>
  <c r="M82" i="2"/>
  <c r="O82" i="2" s="1"/>
  <c r="M83" i="2"/>
  <c r="O83" i="2" s="1"/>
  <c r="M84" i="2"/>
  <c r="O84" i="2" s="1"/>
  <c r="M85" i="2"/>
  <c r="O85" i="2" s="1"/>
  <c r="M86" i="2"/>
  <c r="O86" i="2" s="1"/>
  <c r="M87" i="2"/>
  <c r="O87" i="2" s="1"/>
  <c r="M88" i="2"/>
  <c r="O88" i="2" s="1"/>
  <c r="M89" i="2"/>
  <c r="O89" i="2" s="1"/>
  <c r="M90" i="2"/>
  <c r="O90" i="2" s="1"/>
  <c r="M91" i="2"/>
  <c r="O91" i="2" s="1"/>
  <c r="M92" i="2"/>
  <c r="O92" i="2" s="1"/>
  <c r="M93" i="2"/>
  <c r="O93" i="2" s="1"/>
  <c r="M94" i="2"/>
  <c r="O94" i="2" s="1"/>
  <c r="M95" i="2"/>
  <c r="O95" i="2" s="1"/>
  <c r="M96" i="2"/>
  <c r="O96" i="2" s="1"/>
  <c r="M97" i="2"/>
  <c r="O97" i="2" s="1"/>
  <c r="M98" i="2"/>
  <c r="O98" i="2" s="1"/>
  <c r="M99" i="2"/>
  <c r="O99" i="2" s="1"/>
  <c r="M100" i="2"/>
  <c r="O100" i="2" s="1"/>
  <c r="M101" i="2"/>
  <c r="O101" i="2" s="1"/>
  <c r="M102" i="2"/>
  <c r="O102" i="2" s="1"/>
  <c r="M103" i="2"/>
  <c r="O103" i="2" s="1"/>
  <c r="M104" i="2"/>
  <c r="O104" i="2" s="1"/>
  <c r="M105" i="2"/>
  <c r="O105" i="2" s="1"/>
  <c r="M106" i="2"/>
  <c r="O106" i="2" s="1"/>
  <c r="M107" i="2"/>
  <c r="O107" i="2" s="1"/>
  <c r="M108" i="2"/>
  <c r="O108" i="2" s="1"/>
  <c r="M109" i="2"/>
  <c r="O109" i="2" s="1"/>
  <c r="M110" i="2"/>
  <c r="O110" i="2" s="1"/>
  <c r="M2" i="2"/>
  <c r="O2" i="2" s="1"/>
  <c r="M3" i="1"/>
  <c r="O3" i="1" s="1"/>
  <c r="M4" i="1"/>
  <c r="O4" i="1" s="1"/>
  <c r="M5" i="1"/>
  <c r="O5" i="1" s="1"/>
  <c r="M6" i="1"/>
  <c r="O6" i="1" s="1"/>
  <c r="M7" i="1"/>
  <c r="O7" i="1" s="1"/>
  <c r="M8" i="1"/>
  <c r="O8" i="1" s="1"/>
  <c r="M9" i="1"/>
  <c r="O9" i="1" s="1"/>
  <c r="M10" i="1"/>
  <c r="O10" i="1" s="1"/>
  <c r="M11" i="1"/>
  <c r="O11" i="1" s="1"/>
  <c r="M12" i="1"/>
  <c r="O12" i="1" s="1"/>
  <c r="M13" i="1"/>
  <c r="O13" i="1" s="1"/>
  <c r="M14" i="1"/>
  <c r="O14" i="1" s="1"/>
  <c r="M15" i="1"/>
  <c r="O15" i="1" s="1"/>
  <c r="M16" i="1"/>
  <c r="O16" i="1" s="1"/>
  <c r="M17" i="1"/>
  <c r="O17" i="1" s="1"/>
  <c r="M18" i="1"/>
  <c r="O18" i="1" s="1"/>
  <c r="M19" i="1"/>
  <c r="O19" i="1" s="1"/>
  <c r="M20" i="1"/>
  <c r="O20" i="1" s="1"/>
  <c r="M21" i="1"/>
  <c r="O21" i="1" s="1"/>
  <c r="M22" i="1"/>
  <c r="O22" i="1" s="1"/>
  <c r="M23" i="1"/>
  <c r="O23" i="1" s="1"/>
  <c r="M24" i="1"/>
  <c r="O24" i="1" s="1"/>
  <c r="M25" i="1"/>
  <c r="O25" i="1" s="1"/>
  <c r="M26" i="1"/>
  <c r="O26" i="1" s="1"/>
  <c r="M27" i="1"/>
  <c r="O27" i="1" s="1"/>
  <c r="M28" i="1"/>
  <c r="O28" i="1" s="1"/>
  <c r="M29" i="1"/>
  <c r="O29" i="1" s="1"/>
  <c r="M30" i="1"/>
  <c r="O30" i="1" s="1"/>
  <c r="M31" i="1"/>
  <c r="O31" i="1" s="1"/>
  <c r="M32" i="1"/>
  <c r="O32" i="1" s="1"/>
  <c r="M33" i="1"/>
  <c r="O33" i="1" s="1"/>
  <c r="M34" i="1"/>
  <c r="O34" i="1" s="1"/>
  <c r="M35" i="1"/>
  <c r="O35" i="1" s="1"/>
  <c r="M36" i="1"/>
  <c r="O36" i="1" s="1"/>
  <c r="M37" i="1"/>
  <c r="O37" i="1" s="1"/>
  <c r="M38" i="1"/>
  <c r="O38" i="1" s="1"/>
  <c r="M39" i="1"/>
  <c r="O39" i="1" s="1"/>
  <c r="M40" i="1"/>
  <c r="O40" i="1" s="1"/>
  <c r="M41" i="1"/>
  <c r="O41" i="1" s="1"/>
  <c r="M42" i="1"/>
  <c r="O42" i="1" s="1"/>
  <c r="M43" i="1"/>
  <c r="O43" i="1" s="1"/>
  <c r="M44" i="1"/>
  <c r="O44" i="1" s="1"/>
  <c r="M45" i="1"/>
  <c r="O45" i="1" s="1"/>
  <c r="M46" i="1"/>
  <c r="O46" i="1" s="1"/>
  <c r="M47" i="1"/>
  <c r="O47" i="1" s="1"/>
  <c r="M48" i="1"/>
  <c r="O48" i="1" s="1"/>
  <c r="M49" i="1"/>
  <c r="O49" i="1" s="1"/>
  <c r="M50" i="1"/>
  <c r="O50" i="1" s="1"/>
  <c r="M51" i="1"/>
  <c r="O51" i="1" s="1"/>
  <c r="M52" i="1"/>
  <c r="O52" i="1" s="1"/>
  <c r="M53" i="1"/>
  <c r="O53" i="1" s="1"/>
  <c r="M54" i="1"/>
  <c r="O54" i="1" s="1"/>
  <c r="M55" i="1"/>
  <c r="O55" i="1" s="1"/>
  <c r="M56" i="1"/>
  <c r="O56" i="1" s="1"/>
  <c r="M57" i="1"/>
  <c r="O57" i="1" s="1"/>
  <c r="M58" i="1"/>
  <c r="O58" i="1" s="1"/>
  <c r="M59" i="1"/>
  <c r="O59" i="1" s="1"/>
  <c r="M60" i="1"/>
  <c r="O60" i="1" s="1"/>
  <c r="M61" i="1"/>
  <c r="O61" i="1" s="1"/>
  <c r="M62" i="1"/>
  <c r="O62" i="1" s="1"/>
  <c r="M63" i="1"/>
  <c r="O63" i="1" s="1"/>
  <c r="M64" i="1"/>
  <c r="O64" i="1" s="1"/>
  <c r="M65" i="1"/>
  <c r="O65" i="1" s="1"/>
  <c r="M66" i="1"/>
  <c r="O66" i="1" s="1"/>
  <c r="M67" i="1"/>
  <c r="O67" i="1" s="1"/>
  <c r="M68" i="1"/>
  <c r="O68" i="1" s="1"/>
  <c r="M69" i="1"/>
  <c r="O69" i="1" s="1"/>
  <c r="M70" i="1"/>
  <c r="O70" i="1" s="1"/>
  <c r="M71" i="1"/>
  <c r="O71" i="1" s="1"/>
  <c r="M72" i="1"/>
  <c r="O72" i="1" s="1"/>
  <c r="M73" i="1"/>
  <c r="O73" i="1" s="1"/>
  <c r="M74" i="1"/>
  <c r="O74" i="1" s="1"/>
  <c r="M75" i="1"/>
  <c r="O75" i="1" s="1"/>
  <c r="M76" i="1"/>
  <c r="O76" i="1" s="1"/>
  <c r="M77" i="1"/>
  <c r="O77" i="1" s="1"/>
  <c r="M78" i="1"/>
  <c r="O78" i="1" s="1"/>
  <c r="M79" i="1"/>
  <c r="O79" i="1" s="1"/>
  <c r="M80" i="1"/>
  <c r="O80" i="1" s="1"/>
  <c r="M81" i="1"/>
  <c r="O81" i="1" s="1"/>
  <c r="M82" i="1"/>
  <c r="O82" i="1" s="1"/>
  <c r="M83" i="1"/>
  <c r="O83" i="1" s="1"/>
  <c r="M84" i="1"/>
  <c r="O84" i="1" s="1"/>
  <c r="M85" i="1"/>
  <c r="O85" i="1" s="1"/>
  <c r="M86" i="1"/>
  <c r="O86" i="1" s="1"/>
  <c r="M87" i="1"/>
  <c r="O87" i="1" s="1"/>
  <c r="M88" i="1"/>
  <c r="O88" i="1" s="1"/>
  <c r="M89" i="1"/>
  <c r="O89" i="1" s="1"/>
  <c r="M90" i="1"/>
  <c r="O90" i="1" s="1"/>
  <c r="M91" i="1"/>
  <c r="O91" i="1" s="1"/>
  <c r="M92" i="1"/>
  <c r="O92" i="1" s="1"/>
  <c r="M93" i="1"/>
  <c r="O93" i="1" s="1"/>
  <c r="M94" i="1"/>
  <c r="O94" i="1" s="1"/>
  <c r="M95" i="1"/>
  <c r="O95" i="1" s="1"/>
  <c r="M96" i="1"/>
  <c r="O96" i="1" s="1"/>
  <c r="M97" i="1"/>
  <c r="O97" i="1" s="1"/>
  <c r="M98" i="1"/>
  <c r="O98" i="1" s="1"/>
  <c r="M99" i="1"/>
  <c r="O99" i="1" s="1"/>
  <c r="M100" i="1"/>
  <c r="O100" i="1" s="1"/>
  <c r="M101" i="1"/>
  <c r="O101" i="1" s="1"/>
  <c r="M102" i="1"/>
  <c r="O102" i="1" s="1"/>
  <c r="M103" i="1"/>
  <c r="O103" i="1" s="1"/>
  <c r="M104" i="1"/>
  <c r="O104" i="1" s="1"/>
  <c r="M105" i="1"/>
  <c r="O105" i="1" s="1"/>
  <c r="M106" i="1"/>
  <c r="O106" i="1" s="1"/>
  <c r="M107" i="1"/>
  <c r="O107" i="1" s="1"/>
  <c r="M108" i="1"/>
  <c r="O108" i="1" s="1"/>
  <c r="M109" i="1"/>
  <c r="O109" i="1" s="1"/>
  <c r="M110" i="1"/>
  <c r="O110" i="1" s="1"/>
  <c r="M2" i="1"/>
  <c r="O2" i="1" s="1"/>
  <c r="K3" i="1"/>
  <c r="L3" i="1" s="1"/>
  <c r="K4" i="1"/>
  <c r="L4" i="1" s="1"/>
  <c r="K5" i="1"/>
  <c r="L5" i="1" s="1"/>
  <c r="K6" i="1"/>
  <c r="L6" i="1" s="1"/>
  <c r="K7" i="1"/>
  <c r="N7" i="1" s="1"/>
  <c r="K8" i="1"/>
  <c r="L8" i="1" s="1"/>
  <c r="K9" i="1"/>
  <c r="L9" i="1" s="1"/>
  <c r="K10" i="1"/>
  <c r="L10" i="1" s="1"/>
  <c r="K11" i="1"/>
  <c r="L11" i="1" s="1"/>
  <c r="K12" i="1"/>
  <c r="L12" i="1" s="1"/>
  <c r="K13" i="1"/>
  <c r="L13" i="1" s="1"/>
  <c r="K14" i="1"/>
  <c r="L14" i="1" s="1"/>
  <c r="K15" i="1"/>
  <c r="L15" i="1" s="1"/>
  <c r="K16" i="1"/>
  <c r="L16" i="1" s="1"/>
  <c r="K17" i="1"/>
  <c r="L17" i="1" s="1"/>
  <c r="K18" i="1"/>
  <c r="L18" i="1" s="1"/>
  <c r="K19" i="1"/>
  <c r="L19" i="1" s="1"/>
  <c r="K20" i="1"/>
  <c r="L20" i="1" s="1"/>
  <c r="K21" i="1"/>
  <c r="L21" i="1" s="1"/>
  <c r="K22" i="1"/>
  <c r="L22" i="1" s="1"/>
  <c r="K23" i="1"/>
  <c r="L23" i="1" s="1"/>
  <c r="K24" i="1"/>
  <c r="L24" i="1" s="1"/>
  <c r="K25" i="1"/>
  <c r="L25" i="1" s="1"/>
  <c r="K26" i="1"/>
  <c r="L26" i="1" s="1"/>
  <c r="K27" i="1"/>
  <c r="L27" i="1" s="1"/>
  <c r="K28" i="1"/>
  <c r="L28" i="1" s="1"/>
  <c r="K29" i="1"/>
  <c r="L29" i="1" s="1"/>
  <c r="K30" i="1"/>
  <c r="L30" i="1" s="1"/>
  <c r="K31" i="1"/>
  <c r="L31" i="1" s="1"/>
  <c r="K32" i="1"/>
  <c r="L32" i="1" s="1"/>
  <c r="K33" i="1"/>
  <c r="L33" i="1" s="1"/>
  <c r="K34" i="1"/>
  <c r="L34" i="1" s="1"/>
  <c r="K35" i="1"/>
  <c r="L35" i="1" s="1"/>
  <c r="K36" i="1"/>
  <c r="L36" i="1" s="1"/>
  <c r="K37" i="1"/>
  <c r="L37" i="1" s="1"/>
  <c r="K38" i="1"/>
  <c r="L38" i="1" s="1"/>
  <c r="K39" i="1"/>
  <c r="L39" i="1" s="1"/>
  <c r="K40" i="1"/>
  <c r="L40" i="1" s="1"/>
  <c r="K41" i="1"/>
  <c r="L41" i="1" s="1"/>
  <c r="K42" i="1"/>
  <c r="L42" i="1" s="1"/>
  <c r="K43" i="1"/>
  <c r="L43" i="1" s="1"/>
  <c r="K44" i="1"/>
  <c r="L44" i="1" s="1"/>
  <c r="K45" i="1"/>
  <c r="L45" i="1" s="1"/>
  <c r="K46" i="1"/>
  <c r="L46" i="1" s="1"/>
  <c r="K47" i="1"/>
  <c r="L47" i="1" s="1"/>
  <c r="K48" i="1"/>
  <c r="L48" i="1" s="1"/>
  <c r="K49" i="1"/>
  <c r="L49" i="1" s="1"/>
  <c r="K50" i="1"/>
  <c r="L50" i="1" s="1"/>
  <c r="K51" i="1"/>
  <c r="L51" i="1" s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  <c r="K64" i="1"/>
  <c r="L64" i="1" s="1"/>
  <c r="K65" i="1"/>
  <c r="L65" i="1" s="1"/>
  <c r="K66" i="1"/>
  <c r="L66" i="1" s="1"/>
  <c r="K67" i="1"/>
  <c r="L67" i="1" s="1"/>
  <c r="K68" i="1"/>
  <c r="L68" i="1" s="1"/>
  <c r="K69" i="1"/>
  <c r="L69" i="1" s="1"/>
  <c r="K70" i="1"/>
  <c r="L70" i="1" s="1"/>
  <c r="K71" i="1"/>
  <c r="L71" i="1" s="1"/>
  <c r="K72" i="1"/>
  <c r="L72" i="1" s="1"/>
  <c r="K73" i="1"/>
  <c r="L73" i="1" s="1"/>
  <c r="K74" i="1"/>
  <c r="L74" i="1" s="1"/>
  <c r="K75" i="1"/>
  <c r="L75" i="1" s="1"/>
  <c r="K76" i="1"/>
  <c r="L76" i="1" s="1"/>
  <c r="K77" i="1"/>
  <c r="L77" i="1" s="1"/>
  <c r="K78" i="1"/>
  <c r="L78" i="1" s="1"/>
  <c r="K79" i="1"/>
  <c r="L79" i="1" s="1"/>
  <c r="K80" i="1"/>
  <c r="L80" i="1" s="1"/>
  <c r="K81" i="1"/>
  <c r="L81" i="1" s="1"/>
  <c r="K82" i="1"/>
  <c r="L82" i="1" s="1"/>
  <c r="K83" i="1"/>
  <c r="L83" i="1" s="1"/>
  <c r="K84" i="1"/>
  <c r="L84" i="1" s="1"/>
  <c r="K85" i="1"/>
  <c r="L85" i="1" s="1"/>
  <c r="K86" i="1"/>
  <c r="L86" i="1" s="1"/>
  <c r="K87" i="1"/>
  <c r="L87" i="1" s="1"/>
  <c r="K88" i="1"/>
  <c r="L88" i="1" s="1"/>
  <c r="K89" i="1"/>
  <c r="L89" i="1" s="1"/>
  <c r="K90" i="1"/>
  <c r="L90" i="1" s="1"/>
  <c r="K91" i="1"/>
  <c r="L91" i="1" s="1"/>
  <c r="K92" i="1"/>
  <c r="L92" i="1" s="1"/>
  <c r="K93" i="1"/>
  <c r="L93" i="1" s="1"/>
  <c r="K94" i="1"/>
  <c r="L94" i="1" s="1"/>
  <c r="K95" i="1"/>
  <c r="L95" i="1" s="1"/>
  <c r="K96" i="1"/>
  <c r="L96" i="1" s="1"/>
  <c r="K97" i="1"/>
  <c r="L97" i="1" s="1"/>
  <c r="K98" i="1"/>
  <c r="L98" i="1" s="1"/>
  <c r="K99" i="1"/>
  <c r="L99" i="1" s="1"/>
  <c r="K100" i="1"/>
  <c r="L100" i="1" s="1"/>
  <c r="K101" i="1"/>
  <c r="L101" i="1" s="1"/>
  <c r="K102" i="1"/>
  <c r="L102" i="1" s="1"/>
  <c r="K103" i="1"/>
  <c r="L103" i="1" s="1"/>
  <c r="K104" i="1"/>
  <c r="L104" i="1" s="1"/>
  <c r="K105" i="1"/>
  <c r="L105" i="1" s="1"/>
  <c r="K106" i="1"/>
  <c r="L106" i="1" s="1"/>
  <c r="K107" i="1"/>
  <c r="L107" i="1" s="1"/>
  <c r="K108" i="1"/>
  <c r="L108" i="1" s="1"/>
  <c r="K109" i="1"/>
  <c r="L109" i="1" s="1"/>
  <c r="K110" i="1"/>
  <c r="L110" i="1" s="1"/>
  <c r="K2" i="1"/>
  <c r="L2" i="1" s="1"/>
  <c r="N100" i="2" l="1"/>
  <c r="N6" i="2"/>
  <c r="N4" i="2"/>
  <c r="N102" i="2"/>
  <c r="N109" i="2"/>
  <c r="N101" i="2"/>
  <c r="N93" i="2"/>
  <c r="N85" i="2"/>
  <c r="N77" i="2"/>
  <c r="N69" i="2"/>
  <c r="N61" i="2"/>
  <c r="N53" i="2"/>
  <c r="N45" i="2"/>
  <c r="N37" i="2"/>
  <c r="N29" i="2"/>
  <c r="N21" i="2"/>
  <c r="N13" i="2"/>
  <c r="N5" i="2"/>
  <c r="L110" i="2"/>
  <c r="L106" i="2"/>
  <c r="N104" i="2"/>
  <c r="N108" i="2"/>
  <c r="N107" i="2"/>
  <c r="N99" i="2"/>
  <c r="N91" i="2"/>
  <c r="N83" i="2"/>
  <c r="N75" i="2"/>
  <c r="N67" i="2"/>
  <c r="N59" i="2"/>
  <c r="N51" i="2"/>
  <c r="N43" i="2"/>
  <c r="N35" i="2"/>
  <c r="N27" i="2"/>
  <c r="N19" i="2"/>
  <c r="N11" i="2"/>
  <c r="N3" i="2"/>
  <c r="L105" i="2"/>
  <c r="L97" i="2"/>
  <c r="L89" i="2"/>
  <c r="L81" i="2"/>
  <c r="L73" i="2"/>
  <c r="L65" i="2"/>
  <c r="L57" i="2"/>
  <c r="L49" i="2"/>
  <c r="L41" i="2"/>
  <c r="L33" i="2"/>
  <c r="L25" i="2"/>
  <c r="L17" i="2"/>
  <c r="L9" i="2"/>
  <c r="N103" i="2"/>
  <c r="N95" i="2"/>
  <c r="N87" i="2"/>
  <c r="N79" i="2"/>
  <c r="N71" i="2"/>
  <c r="N63" i="2"/>
  <c r="N55" i="2"/>
  <c r="N47" i="2"/>
  <c r="N39" i="2"/>
  <c r="N31" i="2"/>
  <c r="N23" i="2"/>
  <c r="N15" i="2"/>
  <c r="N7" i="2"/>
  <c r="N2" i="2"/>
  <c r="N104" i="1"/>
  <c r="N96" i="1"/>
  <c r="N88" i="1"/>
  <c r="N80" i="1"/>
  <c r="N72" i="1"/>
  <c r="N64" i="1"/>
  <c r="N56" i="1"/>
  <c r="N48" i="1"/>
  <c r="N40" i="1"/>
  <c r="N32" i="1"/>
  <c r="N24" i="1"/>
  <c r="N16" i="1"/>
  <c r="N8" i="1"/>
  <c r="N103" i="1"/>
  <c r="N95" i="1"/>
  <c r="N87" i="1"/>
  <c r="N79" i="1"/>
  <c r="N71" i="1"/>
  <c r="N63" i="1"/>
  <c r="N55" i="1"/>
  <c r="N47" i="1"/>
  <c r="N39" i="1"/>
  <c r="N31" i="1"/>
  <c r="N23" i="1"/>
  <c r="N15" i="1"/>
  <c r="N6" i="1"/>
  <c r="N110" i="1"/>
  <c r="N102" i="1"/>
  <c r="N94" i="1"/>
  <c r="N86" i="1"/>
  <c r="N78" i="1"/>
  <c r="N70" i="1"/>
  <c r="N62" i="1"/>
  <c r="N54" i="1"/>
  <c r="N46" i="1"/>
  <c r="N38" i="1"/>
  <c r="N30" i="1"/>
  <c r="N22" i="1"/>
  <c r="N14" i="1"/>
  <c r="N5" i="1"/>
  <c r="N109" i="1"/>
  <c r="N101" i="1"/>
  <c r="N93" i="1"/>
  <c r="N85" i="1"/>
  <c r="N77" i="1"/>
  <c r="N69" i="1"/>
  <c r="N61" i="1"/>
  <c r="N53" i="1"/>
  <c r="N45" i="1"/>
  <c r="N37" i="1"/>
  <c r="N29" i="1"/>
  <c r="N21" i="1"/>
  <c r="N13" i="1"/>
  <c r="N4" i="1"/>
  <c r="N108" i="1"/>
  <c r="N100" i="1"/>
  <c r="N92" i="1"/>
  <c r="N84" i="1"/>
  <c r="N76" i="1"/>
  <c r="N68" i="1"/>
  <c r="N60" i="1"/>
  <c r="N52" i="1"/>
  <c r="N44" i="1"/>
  <c r="N36" i="1"/>
  <c r="N28" i="1"/>
  <c r="N20" i="1"/>
  <c r="N12" i="1"/>
  <c r="N3" i="1"/>
  <c r="N107" i="1"/>
  <c r="N99" i="1"/>
  <c r="N91" i="1"/>
  <c r="N83" i="1"/>
  <c r="N75" i="1"/>
  <c r="N67" i="1"/>
  <c r="N59" i="1"/>
  <c r="N51" i="1"/>
  <c r="N43" i="1"/>
  <c r="N35" i="1"/>
  <c r="N27" i="1"/>
  <c r="N19" i="1"/>
  <c r="N11" i="1"/>
  <c r="N106" i="1"/>
  <c r="N98" i="1"/>
  <c r="N90" i="1"/>
  <c r="N82" i="1"/>
  <c r="N74" i="1"/>
  <c r="N66" i="1"/>
  <c r="N58" i="1"/>
  <c r="N50" i="1"/>
  <c r="N42" i="1"/>
  <c r="N34" i="1"/>
  <c r="N26" i="1"/>
  <c r="N18" i="1"/>
  <c r="N10" i="1"/>
  <c r="N105" i="1"/>
  <c r="N97" i="1"/>
  <c r="N89" i="1"/>
  <c r="N81" i="1"/>
  <c r="N73" i="1"/>
  <c r="N65" i="1"/>
  <c r="N57" i="1"/>
  <c r="N49" i="1"/>
  <c r="N41" i="1"/>
  <c r="N33" i="1"/>
  <c r="N25" i="1"/>
  <c r="N17" i="1"/>
  <c r="N9" i="1"/>
  <c r="L7" i="1"/>
  <c r="N2" i="1"/>
  <c r="M5" i="6" l="1"/>
  <c r="N5" i="6"/>
  <c r="O5" i="6"/>
  <c r="P5" i="6"/>
  <c r="Q5" i="6"/>
  <c r="R5" i="6"/>
  <c r="S5" i="6"/>
  <c r="T5" i="6"/>
  <c r="U5" i="6"/>
  <c r="V5" i="6"/>
  <c r="M6" i="6"/>
  <c r="N6" i="6"/>
  <c r="O6" i="6"/>
  <c r="P6" i="6"/>
  <c r="Q6" i="6"/>
  <c r="R6" i="6"/>
  <c r="S6" i="6"/>
  <c r="T6" i="6"/>
  <c r="U6" i="6"/>
  <c r="V6" i="6"/>
  <c r="M7" i="6"/>
  <c r="N7" i="6"/>
  <c r="O7" i="6"/>
  <c r="P7" i="6"/>
  <c r="Q7" i="6"/>
  <c r="R7" i="6"/>
  <c r="S7" i="6"/>
  <c r="T7" i="6"/>
  <c r="U7" i="6"/>
  <c r="V7" i="6"/>
  <c r="M8" i="6"/>
  <c r="N8" i="6"/>
  <c r="O8" i="6"/>
  <c r="P8" i="6"/>
  <c r="Q8" i="6"/>
  <c r="R8" i="6"/>
  <c r="S8" i="6"/>
  <c r="T8" i="6"/>
  <c r="U8" i="6"/>
  <c r="V8" i="6"/>
  <c r="M9" i="6"/>
  <c r="N9" i="6"/>
  <c r="O9" i="6"/>
  <c r="P9" i="6"/>
  <c r="Q9" i="6"/>
  <c r="R9" i="6"/>
  <c r="S9" i="6"/>
  <c r="T9" i="6"/>
  <c r="U9" i="6"/>
  <c r="V9" i="6"/>
  <c r="M10" i="6"/>
  <c r="N10" i="6"/>
  <c r="O10" i="6"/>
  <c r="P10" i="6"/>
  <c r="Q10" i="6"/>
  <c r="R10" i="6"/>
  <c r="S10" i="6"/>
  <c r="T10" i="6"/>
  <c r="U10" i="6"/>
  <c r="V10" i="6"/>
  <c r="M11" i="6"/>
  <c r="N11" i="6"/>
  <c r="O11" i="6"/>
  <c r="P11" i="6"/>
  <c r="Q11" i="6"/>
  <c r="R11" i="6"/>
  <c r="S11" i="6"/>
  <c r="T11" i="6"/>
  <c r="U11" i="6"/>
  <c r="V11" i="6"/>
  <c r="M12" i="6"/>
  <c r="N12" i="6"/>
  <c r="O12" i="6"/>
  <c r="P12" i="6"/>
  <c r="Q12" i="6"/>
  <c r="R12" i="6"/>
  <c r="S12" i="6"/>
  <c r="T12" i="6"/>
  <c r="U12" i="6"/>
  <c r="V12" i="6"/>
  <c r="M13" i="6"/>
  <c r="N13" i="6"/>
  <c r="O13" i="6"/>
  <c r="P13" i="6"/>
  <c r="Q13" i="6"/>
  <c r="R13" i="6"/>
  <c r="S13" i="6"/>
  <c r="T13" i="6"/>
  <c r="U13" i="6"/>
  <c r="V13" i="6"/>
  <c r="M14" i="6"/>
  <c r="N14" i="6"/>
  <c r="O14" i="6"/>
  <c r="P14" i="6"/>
  <c r="Q14" i="6"/>
  <c r="R14" i="6"/>
  <c r="S14" i="6"/>
  <c r="T14" i="6"/>
  <c r="U14" i="6"/>
  <c r="V14" i="6"/>
  <c r="M15" i="6"/>
  <c r="N15" i="6"/>
  <c r="O15" i="6"/>
  <c r="P15" i="6"/>
  <c r="Q15" i="6"/>
  <c r="R15" i="6"/>
  <c r="S15" i="6"/>
  <c r="T15" i="6"/>
  <c r="U15" i="6"/>
  <c r="V15" i="6"/>
  <c r="M16" i="6"/>
  <c r="N16" i="6"/>
  <c r="O16" i="6"/>
  <c r="P16" i="6"/>
  <c r="Q16" i="6"/>
  <c r="R16" i="6"/>
  <c r="S16" i="6"/>
  <c r="T16" i="6"/>
  <c r="U16" i="6"/>
  <c r="V16" i="6"/>
  <c r="M17" i="6"/>
  <c r="N17" i="6"/>
  <c r="O17" i="6"/>
  <c r="P17" i="6"/>
  <c r="Q17" i="6"/>
  <c r="R17" i="6"/>
  <c r="S17" i="6"/>
  <c r="T17" i="6"/>
  <c r="U17" i="6"/>
  <c r="V17" i="6"/>
  <c r="M18" i="6"/>
  <c r="N18" i="6"/>
  <c r="O18" i="6"/>
  <c r="P18" i="6"/>
  <c r="Q18" i="6"/>
  <c r="R18" i="6"/>
  <c r="S18" i="6"/>
  <c r="T18" i="6"/>
  <c r="U18" i="6"/>
  <c r="V18" i="6"/>
  <c r="M19" i="6"/>
  <c r="N19" i="6"/>
  <c r="O19" i="6"/>
  <c r="P19" i="6"/>
  <c r="Q19" i="6"/>
  <c r="R19" i="6"/>
  <c r="S19" i="6"/>
  <c r="T19" i="6"/>
  <c r="U19" i="6"/>
  <c r="V19" i="6"/>
  <c r="N4" i="6"/>
  <c r="O4" i="6"/>
  <c r="P4" i="6"/>
  <c r="Q4" i="6"/>
  <c r="R4" i="6"/>
  <c r="S4" i="6"/>
  <c r="T4" i="6"/>
  <c r="U4" i="6"/>
  <c r="V4" i="6"/>
  <c r="O26" i="6" l="1"/>
  <c r="U26" i="6"/>
  <c r="T26" i="6"/>
  <c r="S26" i="6"/>
  <c r="R26" i="6"/>
  <c r="Q26" i="6"/>
  <c r="V26" i="6"/>
  <c r="P26" i="6"/>
  <c r="M4" i="6"/>
  <c r="M26" i="6" s="1"/>
  <c r="D5" i="6" l="1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E19" i="6" l="1"/>
  <c r="H6" i="6"/>
  <c r="E48" i="6"/>
  <c r="E15" i="6"/>
  <c r="E7" i="6"/>
  <c r="E52" i="6"/>
  <c r="E44" i="6"/>
  <c r="E34" i="6"/>
  <c r="E10" i="6"/>
  <c r="E36" i="6"/>
  <c r="E28" i="6"/>
  <c r="E20" i="6"/>
  <c r="E12" i="6"/>
  <c r="E61" i="6"/>
  <c r="E53" i="6"/>
  <c r="E32" i="6"/>
  <c r="E24" i="6"/>
  <c r="E16" i="6"/>
  <c r="E8" i="6"/>
  <c r="E21" i="6"/>
  <c r="E60" i="6"/>
  <c r="E46" i="6"/>
  <c r="E33" i="6"/>
  <c r="E27" i="6"/>
  <c r="E9" i="6"/>
  <c r="E47" i="6"/>
  <c r="E59" i="6"/>
  <c r="E45" i="6"/>
  <c r="E39" i="6"/>
  <c r="E26" i="6"/>
  <c r="D4" i="6"/>
  <c r="E58" i="6"/>
  <c r="E51" i="6"/>
  <c r="E38" i="6"/>
  <c r="E25" i="6"/>
  <c r="E14" i="6"/>
  <c r="E57" i="6"/>
  <c r="E50" i="6"/>
  <c r="E37" i="6"/>
  <c r="E31" i="6"/>
  <c r="E13" i="6"/>
  <c r="E64" i="6"/>
  <c r="E56" i="6"/>
  <c r="E49" i="6"/>
  <c r="E43" i="6"/>
  <c r="E30" i="6"/>
  <c r="E18" i="6"/>
  <c r="E63" i="6"/>
  <c r="E55" i="6"/>
  <c r="E42" i="6"/>
  <c r="E29" i="6"/>
  <c r="E23" i="6"/>
  <c r="E17" i="6"/>
  <c r="E6" i="6"/>
  <c r="E62" i="6"/>
  <c r="E54" i="6"/>
  <c r="E41" i="6"/>
  <c r="E35" i="6"/>
  <c r="E22" i="6"/>
  <c r="E11" i="6"/>
  <c r="E5" i="6"/>
  <c r="H9" i="6" l="1"/>
  <c r="H7" i="6"/>
  <c r="C4" i="6"/>
  <c r="G3" i="1"/>
  <c r="R3" i="1" s="1"/>
  <c r="P3" i="1" s="1"/>
  <c r="D40" i="6" s="1"/>
  <c r="D65" i="6" s="1"/>
  <c r="G4" i="1"/>
  <c r="R4" i="1" s="1"/>
  <c r="P4" i="1" s="1"/>
  <c r="G5" i="1"/>
  <c r="R5" i="1" s="1"/>
  <c r="P5" i="1" s="1"/>
  <c r="G6" i="1"/>
  <c r="R6" i="1" s="1"/>
  <c r="P6" i="1" s="1"/>
  <c r="H8" i="6" s="1"/>
  <c r="G7" i="1"/>
  <c r="R7" i="1" s="1"/>
  <c r="P7" i="1" s="1"/>
  <c r="G8" i="1"/>
  <c r="R8" i="1" s="1"/>
  <c r="P8" i="1" s="1"/>
  <c r="G9" i="1"/>
  <c r="R9" i="1" s="1"/>
  <c r="P9" i="1" s="1"/>
  <c r="G10" i="1"/>
  <c r="R10" i="1" s="1"/>
  <c r="P10" i="1" s="1"/>
  <c r="G11" i="1"/>
  <c r="R11" i="1" s="1"/>
  <c r="P11" i="1" s="1"/>
  <c r="G12" i="1"/>
  <c r="R12" i="1" s="1"/>
  <c r="P12" i="1" s="1"/>
  <c r="G13" i="1"/>
  <c r="R13" i="1" s="1"/>
  <c r="P13" i="1" s="1"/>
  <c r="G14" i="1"/>
  <c r="R14" i="1" s="1"/>
  <c r="P14" i="1" s="1"/>
  <c r="G15" i="1"/>
  <c r="R15" i="1" s="1"/>
  <c r="P15" i="1" s="1"/>
  <c r="G16" i="1"/>
  <c r="R16" i="1" s="1"/>
  <c r="P16" i="1" s="1"/>
  <c r="G17" i="1"/>
  <c r="R17" i="1" s="1"/>
  <c r="P17" i="1" s="1"/>
  <c r="G18" i="1"/>
  <c r="R18" i="1" s="1"/>
  <c r="P18" i="1" s="1"/>
  <c r="G19" i="1"/>
  <c r="R19" i="1" s="1"/>
  <c r="P19" i="1" s="1"/>
  <c r="G20" i="1"/>
  <c r="R20" i="1" s="1"/>
  <c r="P20" i="1" s="1"/>
  <c r="G21" i="1"/>
  <c r="R21" i="1" s="1"/>
  <c r="P21" i="1" s="1"/>
  <c r="G22" i="1"/>
  <c r="R22" i="1" s="1"/>
  <c r="P22" i="1" s="1"/>
  <c r="G23" i="1"/>
  <c r="R23" i="1" s="1"/>
  <c r="P23" i="1" s="1"/>
  <c r="G24" i="1"/>
  <c r="R24" i="1" s="1"/>
  <c r="P24" i="1" s="1"/>
  <c r="G25" i="1"/>
  <c r="R25" i="1" s="1"/>
  <c r="P25" i="1" s="1"/>
  <c r="G26" i="1"/>
  <c r="R26" i="1" s="1"/>
  <c r="P26" i="1" s="1"/>
  <c r="G27" i="1"/>
  <c r="R27" i="1" s="1"/>
  <c r="P27" i="1" s="1"/>
  <c r="G28" i="1"/>
  <c r="R28" i="1" s="1"/>
  <c r="P28" i="1" s="1"/>
  <c r="G29" i="1"/>
  <c r="R29" i="1" s="1"/>
  <c r="P29" i="1" s="1"/>
  <c r="G30" i="1"/>
  <c r="R30" i="1" s="1"/>
  <c r="P30" i="1" s="1"/>
  <c r="G31" i="1"/>
  <c r="R31" i="1" s="1"/>
  <c r="P31" i="1" s="1"/>
  <c r="G32" i="1"/>
  <c r="R32" i="1" s="1"/>
  <c r="P32" i="1" s="1"/>
  <c r="G33" i="1"/>
  <c r="R33" i="1" s="1"/>
  <c r="P33" i="1" s="1"/>
  <c r="G34" i="1"/>
  <c r="R34" i="1" s="1"/>
  <c r="P34" i="1" s="1"/>
  <c r="G35" i="1"/>
  <c r="R35" i="1" s="1"/>
  <c r="P35" i="1" s="1"/>
  <c r="G36" i="1"/>
  <c r="R36" i="1" s="1"/>
  <c r="P36" i="1" s="1"/>
  <c r="G37" i="1"/>
  <c r="R37" i="1" s="1"/>
  <c r="P37" i="1" s="1"/>
  <c r="G38" i="1"/>
  <c r="R38" i="1" s="1"/>
  <c r="P38" i="1" s="1"/>
  <c r="G39" i="1"/>
  <c r="R39" i="1" s="1"/>
  <c r="P39" i="1" s="1"/>
  <c r="G40" i="1"/>
  <c r="R40" i="1" s="1"/>
  <c r="P40" i="1" s="1"/>
  <c r="G41" i="1"/>
  <c r="R41" i="1" s="1"/>
  <c r="P41" i="1" s="1"/>
  <c r="G42" i="1"/>
  <c r="R42" i="1" s="1"/>
  <c r="P42" i="1" s="1"/>
  <c r="G43" i="1"/>
  <c r="R43" i="1" s="1"/>
  <c r="P43" i="1" s="1"/>
  <c r="G44" i="1"/>
  <c r="R44" i="1" s="1"/>
  <c r="P44" i="1" s="1"/>
  <c r="G45" i="1"/>
  <c r="R45" i="1" s="1"/>
  <c r="P45" i="1" s="1"/>
  <c r="G46" i="1"/>
  <c r="R46" i="1" s="1"/>
  <c r="P46" i="1" s="1"/>
  <c r="G47" i="1"/>
  <c r="R47" i="1" s="1"/>
  <c r="P47" i="1" s="1"/>
  <c r="G48" i="1"/>
  <c r="R48" i="1" s="1"/>
  <c r="P48" i="1" s="1"/>
  <c r="G49" i="1"/>
  <c r="R49" i="1" s="1"/>
  <c r="P49" i="1" s="1"/>
  <c r="G50" i="1"/>
  <c r="R50" i="1" s="1"/>
  <c r="P50" i="1" s="1"/>
  <c r="G51" i="1"/>
  <c r="R51" i="1" s="1"/>
  <c r="P51" i="1" s="1"/>
  <c r="G52" i="1"/>
  <c r="R52" i="1" s="1"/>
  <c r="P52" i="1" s="1"/>
  <c r="G53" i="1"/>
  <c r="R53" i="1" s="1"/>
  <c r="P53" i="1" s="1"/>
  <c r="G54" i="1"/>
  <c r="R54" i="1" s="1"/>
  <c r="P54" i="1" s="1"/>
  <c r="G55" i="1"/>
  <c r="R55" i="1" s="1"/>
  <c r="P55" i="1" s="1"/>
  <c r="G56" i="1"/>
  <c r="R56" i="1" s="1"/>
  <c r="P56" i="1" s="1"/>
  <c r="G57" i="1"/>
  <c r="R57" i="1" s="1"/>
  <c r="P57" i="1" s="1"/>
  <c r="G58" i="1"/>
  <c r="R58" i="1" s="1"/>
  <c r="P58" i="1" s="1"/>
  <c r="G59" i="1"/>
  <c r="R59" i="1" s="1"/>
  <c r="P59" i="1" s="1"/>
  <c r="G60" i="1"/>
  <c r="R60" i="1" s="1"/>
  <c r="P60" i="1" s="1"/>
  <c r="G61" i="1"/>
  <c r="R61" i="1" s="1"/>
  <c r="P61" i="1" s="1"/>
  <c r="G62" i="1"/>
  <c r="R62" i="1" s="1"/>
  <c r="P62" i="1" s="1"/>
  <c r="G63" i="1"/>
  <c r="R63" i="1" s="1"/>
  <c r="P63" i="1" s="1"/>
  <c r="G64" i="1"/>
  <c r="R64" i="1" s="1"/>
  <c r="P64" i="1" s="1"/>
  <c r="G65" i="1"/>
  <c r="R65" i="1" s="1"/>
  <c r="P65" i="1" s="1"/>
  <c r="G66" i="1"/>
  <c r="R66" i="1" s="1"/>
  <c r="P66" i="1" s="1"/>
  <c r="G67" i="1"/>
  <c r="R67" i="1" s="1"/>
  <c r="P67" i="1" s="1"/>
  <c r="G68" i="1"/>
  <c r="R68" i="1" s="1"/>
  <c r="P68" i="1" s="1"/>
  <c r="G69" i="1"/>
  <c r="R69" i="1" s="1"/>
  <c r="P69" i="1" s="1"/>
  <c r="G70" i="1"/>
  <c r="R70" i="1" s="1"/>
  <c r="P70" i="1" s="1"/>
  <c r="G71" i="1"/>
  <c r="R71" i="1" s="1"/>
  <c r="P71" i="1" s="1"/>
  <c r="G72" i="1"/>
  <c r="R72" i="1" s="1"/>
  <c r="P72" i="1" s="1"/>
  <c r="G73" i="1"/>
  <c r="R73" i="1" s="1"/>
  <c r="P73" i="1" s="1"/>
  <c r="G74" i="1"/>
  <c r="R74" i="1" s="1"/>
  <c r="P74" i="1" s="1"/>
  <c r="G75" i="1"/>
  <c r="R75" i="1" s="1"/>
  <c r="P75" i="1" s="1"/>
  <c r="G76" i="1"/>
  <c r="R76" i="1" s="1"/>
  <c r="P76" i="1" s="1"/>
  <c r="G77" i="1"/>
  <c r="R77" i="1" s="1"/>
  <c r="P77" i="1" s="1"/>
  <c r="G78" i="1"/>
  <c r="R78" i="1" s="1"/>
  <c r="P78" i="1" s="1"/>
  <c r="G79" i="1"/>
  <c r="R79" i="1" s="1"/>
  <c r="P79" i="1" s="1"/>
  <c r="G80" i="1"/>
  <c r="R80" i="1" s="1"/>
  <c r="P80" i="1" s="1"/>
  <c r="G81" i="1"/>
  <c r="R81" i="1" s="1"/>
  <c r="P81" i="1" s="1"/>
  <c r="G82" i="1"/>
  <c r="R82" i="1" s="1"/>
  <c r="P82" i="1" s="1"/>
  <c r="G83" i="1"/>
  <c r="R83" i="1" s="1"/>
  <c r="P83" i="1" s="1"/>
  <c r="G84" i="1"/>
  <c r="R84" i="1" s="1"/>
  <c r="P84" i="1" s="1"/>
  <c r="G85" i="1"/>
  <c r="R85" i="1" s="1"/>
  <c r="P85" i="1" s="1"/>
  <c r="G86" i="1"/>
  <c r="R86" i="1" s="1"/>
  <c r="P86" i="1" s="1"/>
  <c r="G87" i="1"/>
  <c r="R87" i="1" s="1"/>
  <c r="P87" i="1" s="1"/>
  <c r="G88" i="1"/>
  <c r="R88" i="1" s="1"/>
  <c r="P88" i="1" s="1"/>
  <c r="G89" i="1"/>
  <c r="R89" i="1" s="1"/>
  <c r="P89" i="1" s="1"/>
  <c r="G90" i="1"/>
  <c r="R90" i="1" s="1"/>
  <c r="P90" i="1" s="1"/>
  <c r="G91" i="1"/>
  <c r="R91" i="1" s="1"/>
  <c r="P91" i="1" s="1"/>
  <c r="G92" i="1"/>
  <c r="R92" i="1" s="1"/>
  <c r="P92" i="1" s="1"/>
  <c r="G93" i="1"/>
  <c r="R93" i="1" s="1"/>
  <c r="P93" i="1" s="1"/>
  <c r="G94" i="1"/>
  <c r="R94" i="1" s="1"/>
  <c r="P94" i="1" s="1"/>
  <c r="G95" i="1"/>
  <c r="R95" i="1" s="1"/>
  <c r="P95" i="1" s="1"/>
  <c r="G96" i="1"/>
  <c r="R96" i="1" s="1"/>
  <c r="P96" i="1" s="1"/>
  <c r="G97" i="1"/>
  <c r="R97" i="1" s="1"/>
  <c r="P97" i="1" s="1"/>
  <c r="G98" i="1"/>
  <c r="R98" i="1" s="1"/>
  <c r="P98" i="1" s="1"/>
  <c r="G99" i="1"/>
  <c r="R99" i="1" s="1"/>
  <c r="P99" i="1" s="1"/>
  <c r="G100" i="1"/>
  <c r="R100" i="1" s="1"/>
  <c r="P100" i="1" s="1"/>
  <c r="G101" i="1"/>
  <c r="R101" i="1" s="1"/>
  <c r="P101" i="1" s="1"/>
  <c r="G102" i="1"/>
  <c r="R102" i="1" s="1"/>
  <c r="P102" i="1" s="1"/>
  <c r="G103" i="1"/>
  <c r="R103" i="1" s="1"/>
  <c r="P103" i="1" s="1"/>
  <c r="G104" i="1"/>
  <c r="R104" i="1" s="1"/>
  <c r="P104" i="1" s="1"/>
  <c r="G105" i="1"/>
  <c r="R105" i="1" s="1"/>
  <c r="P105" i="1" s="1"/>
  <c r="G106" i="1"/>
  <c r="R106" i="1" s="1"/>
  <c r="P106" i="1" s="1"/>
  <c r="G107" i="1"/>
  <c r="R107" i="1" s="1"/>
  <c r="P107" i="1" s="1"/>
  <c r="G108" i="1"/>
  <c r="R108" i="1" s="1"/>
  <c r="P108" i="1" s="1"/>
  <c r="G109" i="1"/>
  <c r="R109" i="1" s="1"/>
  <c r="P109" i="1" s="1"/>
  <c r="G110" i="1"/>
  <c r="R110" i="1" s="1"/>
  <c r="P110" i="1" s="1"/>
  <c r="G2" i="1"/>
  <c r="R2" i="1" s="1"/>
  <c r="P2" i="1" s="1"/>
  <c r="C40" i="6" s="1"/>
  <c r="E3" i="2"/>
  <c r="E4" i="2"/>
  <c r="E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2" i="2"/>
  <c r="G3" i="2"/>
  <c r="G2" i="2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E4" i="1" s="1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E7" i="1" s="1"/>
  <c r="D7" i="3"/>
  <c r="D6" i="3"/>
  <c r="D5" i="3"/>
  <c r="D4" i="3"/>
  <c r="D3" i="3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40" i="6" l="1"/>
  <c r="Q2" i="2"/>
  <c r="P2" i="2" s="1"/>
  <c r="H4" i="6"/>
  <c r="Q34" i="2"/>
  <c r="P34" i="2" s="1"/>
  <c r="Q4" i="2"/>
  <c r="P4" i="2" s="1"/>
  <c r="Q30" i="2"/>
  <c r="P30" i="2" s="1"/>
  <c r="Q45" i="2"/>
  <c r="P45" i="2" s="1"/>
  <c r="Q60" i="2"/>
  <c r="P60" i="2" s="1"/>
  <c r="Q75" i="2"/>
  <c r="P75" i="2" s="1"/>
  <c r="Q86" i="2"/>
  <c r="P86" i="2" s="1"/>
  <c r="Q102" i="2"/>
  <c r="P102" i="2" s="1"/>
  <c r="Q5" i="2"/>
  <c r="P5" i="2" s="1"/>
  <c r="N25" i="6" s="1"/>
  <c r="Q19" i="2"/>
  <c r="P19" i="2" s="1"/>
  <c r="Q35" i="2"/>
  <c r="P35" i="2" s="1"/>
  <c r="Q46" i="2"/>
  <c r="P46" i="2" s="1"/>
  <c r="Q61" i="2"/>
  <c r="P61" i="2" s="1"/>
  <c r="Q76" i="2"/>
  <c r="P76" i="2" s="1"/>
  <c r="Q91" i="2"/>
  <c r="P91" i="2" s="1"/>
  <c r="Q92" i="2"/>
  <c r="P92" i="2" s="1"/>
  <c r="Q78" i="2"/>
  <c r="P78" i="2" s="1"/>
  <c r="Q90" i="2"/>
  <c r="P90" i="2" s="1"/>
  <c r="Q6" i="2"/>
  <c r="P6" i="2" s="1"/>
  <c r="Q20" i="2"/>
  <c r="P20" i="2" s="1"/>
  <c r="Q36" i="2"/>
  <c r="P36" i="2" s="1"/>
  <c r="Q62" i="2"/>
  <c r="P62" i="2" s="1"/>
  <c r="Q77" i="2"/>
  <c r="P77" i="2" s="1"/>
  <c r="Q107" i="2"/>
  <c r="P107" i="2" s="1"/>
  <c r="Q93" i="2"/>
  <c r="P93" i="2" s="1"/>
  <c r="Q21" i="2"/>
  <c r="P21" i="2" s="1"/>
  <c r="Q37" i="2"/>
  <c r="P37" i="2" s="1"/>
  <c r="Q51" i="2"/>
  <c r="P51" i="2" s="1"/>
  <c r="Q67" i="2"/>
  <c r="P67" i="2" s="1"/>
  <c r="Q108" i="2"/>
  <c r="P108" i="2" s="1"/>
  <c r="Q58" i="2"/>
  <c r="P58" i="2" s="1"/>
  <c r="Q11" i="2"/>
  <c r="P11" i="2" s="1"/>
  <c r="Q22" i="2"/>
  <c r="P22" i="2" s="1"/>
  <c r="Q38" i="2"/>
  <c r="P38" i="2" s="1"/>
  <c r="Q52" i="2"/>
  <c r="P52" i="2" s="1"/>
  <c r="Q68" i="2"/>
  <c r="P68" i="2" s="1"/>
  <c r="Q94" i="2"/>
  <c r="P94" i="2" s="1"/>
  <c r="Q12" i="2"/>
  <c r="P12" i="2" s="1"/>
  <c r="Q27" i="2"/>
  <c r="P27" i="2" s="1"/>
  <c r="Q39" i="2"/>
  <c r="P39" i="2" s="1"/>
  <c r="Q53" i="2"/>
  <c r="P53" i="2" s="1"/>
  <c r="Q69" i="2"/>
  <c r="P69" i="2" s="1"/>
  <c r="Q83" i="2"/>
  <c r="P83" i="2" s="1"/>
  <c r="Q99" i="2"/>
  <c r="P99" i="2" s="1"/>
  <c r="Q110" i="2"/>
  <c r="P110" i="2" s="1"/>
  <c r="Q73" i="2"/>
  <c r="P73" i="2" s="1"/>
  <c r="Q3" i="2"/>
  <c r="P3" i="2" s="1"/>
  <c r="Q14" i="2"/>
  <c r="P14" i="2" s="1"/>
  <c r="Q44" i="2"/>
  <c r="P44" i="2" s="1"/>
  <c r="Q85" i="2"/>
  <c r="P85" i="2" s="1"/>
  <c r="Q66" i="2"/>
  <c r="P66" i="2" s="1"/>
  <c r="Q13" i="2"/>
  <c r="P13" i="2" s="1"/>
  <c r="Q28" i="2"/>
  <c r="P28" i="2" s="1"/>
  <c r="Q43" i="2"/>
  <c r="P43" i="2" s="1"/>
  <c r="Q54" i="2"/>
  <c r="P54" i="2" s="1"/>
  <c r="Q70" i="2"/>
  <c r="P70" i="2" s="1"/>
  <c r="Q84" i="2"/>
  <c r="P84" i="2" s="1"/>
  <c r="Q100" i="2"/>
  <c r="P100" i="2" s="1"/>
  <c r="Q33" i="2"/>
  <c r="P33" i="2" s="1"/>
  <c r="Q29" i="2"/>
  <c r="P29" i="2" s="1"/>
  <c r="Q59" i="2"/>
  <c r="P59" i="2" s="1"/>
  <c r="Q101" i="2"/>
  <c r="P101" i="2" s="1"/>
  <c r="Q103" i="2"/>
  <c r="P103" i="2" s="1"/>
  <c r="Q57" i="2"/>
  <c r="P57" i="2" s="1"/>
  <c r="Q64" i="2"/>
  <c r="P64" i="2" s="1"/>
  <c r="Q109" i="2"/>
  <c r="P109" i="2" s="1"/>
  <c r="Q49" i="2"/>
  <c r="P49" i="2" s="1"/>
  <c r="Q15" i="2"/>
  <c r="P15" i="2" s="1"/>
  <c r="Q56" i="2"/>
  <c r="P56" i="2" s="1"/>
  <c r="Q87" i="2"/>
  <c r="P87" i="2" s="1"/>
  <c r="Q50" i="2"/>
  <c r="P50" i="2" s="1"/>
  <c r="Q25" i="2"/>
  <c r="P25" i="2" s="1"/>
  <c r="Q40" i="2"/>
  <c r="P40" i="2" s="1"/>
  <c r="Q63" i="2"/>
  <c r="P63" i="2" s="1"/>
  <c r="Q105" i="2"/>
  <c r="P105" i="2" s="1"/>
  <c r="Q31" i="2"/>
  <c r="P31" i="2" s="1"/>
  <c r="Q16" i="2"/>
  <c r="P16" i="2" s="1"/>
  <c r="Q81" i="2"/>
  <c r="P81" i="2" s="1"/>
  <c r="Q41" i="2"/>
  <c r="P41" i="2" s="1"/>
  <c r="Q7" i="2"/>
  <c r="P7" i="2" s="1"/>
  <c r="Q48" i="2"/>
  <c r="P48" i="2" s="1"/>
  <c r="Q55" i="2"/>
  <c r="P55" i="2" s="1"/>
  <c r="Q42" i="2"/>
  <c r="P42" i="2" s="1"/>
  <c r="Q104" i="2"/>
  <c r="P104" i="2" s="1"/>
  <c r="Q26" i="2"/>
  <c r="P26" i="2" s="1"/>
  <c r="Q9" i="2"/>
  <c r="P9" i="2" s="1"/>
  <c r="Q10" i="2"/>
  <c r="P10" i="2" s="1"/>
  <c r="Q97" i="2"/>
  <c r="P97" i="2" s="1"/>
  <c r="Q24" i="2"/>
  <c r="P24" i="2" s="1"/>
  <c r="Q106" i="2"/>
  <c r="P106" i="2" s="1"/>
  <c r="Q98" i="2"/>
  <c r="P98" i="2" s="1"/>
  <c r="Q17" i="2"/>
  <c r="P17" i="2" s="1"/>
  <c r="Q96" i="2"/>
  <c r="P96" i="2" s="1"/>
  <c r="Q32" i="2"/>
  <c r="P32" i="2" s="1"/>
  <c r="Q95" i="2"/>
  <c r="P95" i="2" s="1"/>
  <c r="Q18" i="2"/>
  <c r="P18" i="2" s="1"/>
  <c r="Q88" i="2"/>
  <c r="P88" i="2" s="1"/>
  <c r="Q89" i="2"/>
  <c r="P89" i="2" s="1"/>
  <c r="Q79" i="2"/>
  <c r="P79" i="2" s="1"/>
  <c r="Q80" i="2"/>
  <c r="P80" i="2" s="1"/>
  <c r="Q65" i="2"/>
  <c r="P65" i="2" s="1"/>
  <c r="Q71" i="2"/>
  <c r="P71" i="2" s="1"/>
  <c r="Q72" i="2"/>
  <c r="P72" i="2" s="1"/>
  <c r="Q8" i="2"/>
  <c r="P8" i="2" s="1"/>
  <c r="Q82" i="2"/>
  <c r="P82" i="2" s="1"/>
  <c r="Q47" i="2"/>
  <c r="P47" i="2" s="1"/>
  <c r="Q23" i="2"/>
  <c r="P23" i="2" s="1"/>
  <c r="Q74" i="2"/>
  <c r="P74" i="2" s="1"/>
  <c r="H5" i="6"/>
  <c r="E2" i="1"/>
  <c r="E6" i="1"/>
  <c r="E5" i="1"/>
  <c r="E4" i="6"/>
  <c r="C65" i="6"/>
  <c r="E3" i="1"/>
  <c r="N24" i="6" l="1"/>
  <c r="N26" i="6" s="1"/>
  <c r="H23" i="6"/>
  <c r="E65" i="6"/>
</calcChain>
</file>

<file path=xl/sharedStrings.xml><?xml version="1.0" encoding="utf-8"?>
<sst xmlns="http://schemas.openxmlformats.org/spreadsheetml/2006/main" count="965" uniqueCount="260">
  <si>
    <t>Id_Deis</t>
  </si>
  <si>
    <t>RUTSDV</t>
  </si>
  <si>
    <t>DV</t>
  </si>
  <si>
    <t>ID_Especialidad</t>
  </si>
  <si>
    <t>Especialidad</t>
  </si>
  <si>
    <t>Id_Actividad</t>
  </si>
  <si>
    <t>Rendimiento</t>
  </si>
  <si>
    <t>M. General</t>
  </si>
  <si>
    <t>Profesión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</si>
  <si>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</si>
  <si>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</si>
  <si>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</si>
  <si>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</si>
  <si>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</si>
  <si>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</si>
  <si>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r>
      <t xml:space="preserve">CARDIOLOGÍA </t>
    </r>
    <r>
      <rPr>
        <sz val="8"/>
        <color rgb="FFFF0000"/>
        <rFont val="Verdana"/>
        <family val="2"/>
      </rPr>
      <t>ADULTO</t>
    </r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</si>
  <si>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</si>
  <si>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</si>
  <si>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</si>
  <si>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</si>
  <si>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</si>
  <si>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</si>
  <si>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r>
      <t xml:space="preserve">HEMATOLOGÍA </t>
    </r>
    <r>
      <rPr>
        <sz val="8"/>
        <color rgb="FFFF0000"/>
        <rFont val="Verdana"/>
        <family val="2"/>
      </rPr>
      <t>ADULTO</t>
    </r>
  </si>
  <si>
    <t>NEFROLOGÍA PEDIÁTRICA</t>
  </si>
  <si>
    <t>NEFROLOGÍA ADULTO</t>
  </si>
  <si>
    <t>NUTRIÓLOGO PEDIÁTRICO</t>
  </si>
  <si>
    <r>
      <t xml:space="preserve">NUTRIÓLOGO </t>
    </r>
    <r>
      <rPr>
        <sz val="8"/>
        <color rgb="FFFF0000"/>
        <rFont val="Verdana"/>
        <family val="2"/>
      </rPr>
      <t>ADULTO</t>
    </r>
  </si>
  <si>
    <t>REUMATOLOGÍA PEDIÁTRICA</t>
  </si>
  <si>
    <r>
      <t xml:space="preserve">REUMATOLOGÍA </t>
    </r>
    <r>
      <rPr>
        <sz val="8"/>
        <color rgb="FFFF0000"/>
        <rFont val="Verdana"/>
        <family val="2"/>
      </rPr>
      <t>ADULTO</t>
    </r>
  </si>
  <si>
    <t>DERMATOLOGÍA</t>
  </si>
  <si>
    <t>INFECTOLOGÍA PEDIÁTRICA</t>
  </si>
  <si>
    <r>
      <t xml:space="preserve">INFECTOLOGÍA </t>
    </r>
    <r>
      <rPr>
        <sz val="8"/>
        <color rgb="FFFF0000"/>
        <rFont val="Verdana"/>
        <family val="2"/>
      </rPr>
      <t>ADULTO</t>
    </r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</si>
  <si>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</si>
  <si>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</si>
  <si>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</si>
  <si>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</si>
  <si>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</si>
  <si>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r>
      <t xml:space="preserve">NEUROLOGÍA </t>
    </r>
    <r>
      <rPr>
        <sz val="8"/>
        <color rgb="FFFF0000"/>
        <rFont val="Verdana"/>
        <family val="2"/>
      </rPr>
      <t>ADULTO</t>
    </r>
  </si>
  <si>
    <t>ONCOLOGÍA MÉDICA</t>
  </si>
  <si>
    <t>PSIQUIATRÍA PEDIÁTRICA Y DE LA ADOLESCENCIA</t>
  </si>
  <si>
    <r>
      <t xml:space="preserve">PSIQUIATRÍA </t>
    </r>
    <r>
      <rPr>
        <sz val="8"/>
        <color rgb="FFFF0000"/>
        <rFont val="Verdana"/>
        <family val="2"/>
      </rPr>
      <t>ADULTO</t>
    </r>
  </si>
  <si>
    <t>CIRUGÍA PEDIÁTRICA</t>
  </si>
  <si>
    <r>
      <t xml:space="preserve">CIRUGÍA GENERAL </t>
    </r>
    <r>
      <rPr>
        <sz val="8"/>
        <color rgb="FFFF0000"/>
        <rFont val="Verdana"/>
        <family val="2"/>
      </rPr>
      <t>ADULTO</t>
    </r>
  </si>
  <si>
    <r>
      <t>CIRUGÍA DIGESTIVA</t>
    </r>
    <r>
      <rPr>
        <sz val="8"/>
        <color rgb="FFFF0000"/>
        <rFont val="Verdana"/>
        <family val="2"/>
      </rPr>
      <t xml:space="preserve"> (ALTA)</t>
    </r>
  </si>
  <si>
    <t>CIRUGÍA DE CABEZA, CUELLO Y MAXILOFACIAL</t>
  </si>
  <si>
    <t>CIRUGÍA PLÁSTICA Y REPARADORA PEDIÁTRICA</t>
  </si>
  <si>
    <r>
      <t xml:space="preserve">CIRUGÍA PLÁSTICA Y REPARADORA </t>
    </r>
    <r>
      <rPr>
        <sz val="8"/>
        <color rgb="FFFF0000"/>
        <rFont val="Verdana"/>
        <family val="2"/>
      </rPr>
      <t>ADULTO</t>
    </r>
  </si>
  <si>
    <r>
      <t xml:space="preserve">COLOPROCTOLOGÍA </t>
    </r>
    <r>
      <rPr>
        <sz val="8"/>
        <color rgb="FFFF0000"/>
        <rFont val="Verdana"/>
        <family val="2"/>
      </rPr>
      <t>(CIRUGIA DIGESTIVA BAJA)</t>
    </r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</si>
  <si>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</si>
  <si>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</si>
  <si>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</si>
  <si>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</si>
  <si>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</si>
  <si>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</si>
  <si>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</si>
  <si>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r>
      <t xml:space="preserve">GINECOLOGÍA </t>
    </r>
    <r>
      <rPr>
        <sz val="8"/>
        <color rgb="FFFF0000"/>
        <rFont val="Verdana"/>
        <family val="2"/>
      </rPr>
      <t>ADULTO</t>
    </r>
  </si>
  <si>
    <t>OFTALMOLOGÍA</t>
  </si>
  <si>
    <t>OTORRINOLARINGOLOGÍA</t>
  </si>
  <si>
    <t>TRAUMATOLOGÍA Y ORTOPEDIA PEDIÁTRICA</t>
  </si>
  <si>
    <r>
      <t xml:space="preserve">TRAUMATOLOGÍA Y ORTOPEDIA </t>
    </r>
    <r>
      <rPr>
        <sz val="8"/>
        <color rgb="FFFF0000"/>
        <rFont val="Verdana"/>
        <family val="2"/>
      </rPr>
      <t>ADULTO</t>
    </r>
  </si>
  <si>
    <t>UROLOGÍA PEDIÁTRICA</t>
  </si>
  <si>
    <r>
      <t xml:space="preserve">UROLOGÍA </t>
    </r>
    <r>
      <rPr>
        <sz val="8"/>
        <color rgb="FFFF0000"/>
        <rFont val="Verdana"/>
        <family val="2"/>
      </rPr>
      <t>ADULTO</t>
    </r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</si>
  <si>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</si>
  <si>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</si>
  <si>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</si>
  <si>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</si>
  <si>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</si>
  <si>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</si>
  <si>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</si>
  <si>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Id_Especialidad</t>
  </si>
  <si>
    <t>Descripcion especialidad</t>
  </si>
  <si>
    <t>Medicina General</t>
  </si>
  <si>
    <t>MEDICINA GENERAL</t>
  </si>
  <si>
    <t>Especialidades</t>
  </si>
  <si>
    <t xml:space="preserve">TITULO </t>
  </si>
  <si>
    <t>Descripción</t>
  </si>
  <si>
    <t>Consulta Nueva de especialidad</t>
  </si>
  <si>
    <t>R</t>
  </si>
  <si>
    <t>Consulta Control de especialidad</t>
  </si>
  <si>
    <t>Atención de Servicio de Urgencia (Desde Atención Ambulatoria).</t>
  </si>
  <si>
    <t>NR</t>
  </si>
  <si>
    <t>Turno (Todas las unidades hospitalarias)</t>
  </si>
  <si>
    <t>Pabellon Cirugía Mayor Ambulatoria</t>
  </si>
  <si>
    <t>Pabellon Cirugía Mayor</t>
  </si>
  <si>
    <t>Pabellon Cirugía Menor</t>
  </si>
  <si>
    <t>Pabellon Cirugía Obstetrica</t>
  </si>
  <si>
    <t>Visita a sala Hospitalizado</t>
  </si>
  <si>
    <t>Consultoría en salud</t>
  </si>
  <si>
    <t>Ronda otro establecimiento</t>
  </si>
  <si>
    <t>Teleconsulta nueva de especialidad</t>
  </si>
  <si>
    <t>Teleconsulta control de especialidad</t>
  </si>
  <si>
    <t>Visita Domiciliaria</t>
  </si>
  <si>
    <t>Gestión de Casos</t>
  </si>
  <si>
    <t>Consulta Abreviada Médica</t>
  </si>
  <si>
    <t>Procedimientos Imagenológicos (Médico)</t>
  </si>
  <si>
    <t>Interconsulta en sala</t>
  </si>
  <si>
    <t>Comité Clínico</t>
  </si>
  <si>
    <t>Comité Oncológico</t>
  </si>
  <si>
    <t>Otros Actividades Clínicas</t>
  </si>
  <si>
    <t>Gestión Organizacional (Administrativo/ Jefatura)</t>
  </si>
  <si>
    <t>Investigación</t>
  </si>
  <si>
    <t>Docencia</t>
  </si>
  <si>
    <t>Hospitalización Domiciliaria</t>
  </si>
  <si>
    <t>Comite Articulador de Continuidad de Cuidados (SM/ REHAB)</t>
  </si>
  <si>
    <t>Psicoterapia Grupal (SM)</t>
  </si>
  <si>
    <t>Psicoterapia Familiar (SM)</t>
  </si>
  <si>
    <t>Intervención Psicosocial Grupal (SM)</t>
  </si>
  <si>
    <t>Rescate no presencial (SM)</t>
  </si>
  <si>
    <t>Visita Integral de Salud Mental (SM)</t>
  </si>
  <si>
    <t>Actividad Comunitaria (SM)</t>
  </si>
  <si>
    <t>Actividades con organizaciones de usuarios y familiares (SM)</t>
  </si>
  <si>
    <t>Colaboración y formación con grupos de autoayuda (SM)</t>
  </si>
  <si>
    <t>Coordinación con Equipos de la red de salud (PCI/ SM)</t>
  </si>
  <si>
    <t>Trabajo sectorial (SM)</t>
  </si>
  <si>
    <t>Trabajo intersectorial (SM)</t>
  </si>
  <si>
    <t>Actividades de cuidado del equipo (SM)</t>
  </si>
  <si>
    <t>Comité de ingreso a atención cerrada (SM)</t>
  </si>
  <si>
    <t>Consejo Técnico de Salud Mental en el Servicio de Salud (SM)</t>
  </si>
  <si>
    <t>Medico General / Psiquiatras adulto e infantil/ Medicina Fisica y Rehabilitación adulto e infantil</t>
  </si>
  <si>
    <t>Medico General / Psiquiatras adulto e infantil</t>
  </si>
  <si>
    <t>Actividad</t>
  </si>
  <si>
    <t>Actividades</t>
  </si>
  <si>
    <t>R: Se solicita Rendimiento</t>
  </si>
  <si>
    <t>NR: No se solicita rendimiento</t>
  </si>
  <si>
    <t>A todas</t>
  </si>
  <si>
    <t>K</t>
  </si>
  <si>
    <t>Id_Actividades</t>
  </si>
  <si>
    <t>Otras Actividades No Clínicas</t>
  </si>
  <si>
    <t>Reunión Técnica Administrativa</t>
  </si>
  <si>
    <t>Reunión Clínica</t>
  </si>
  <si>
    <t>Teleconsulta de especialidad hospitalizado</t>
  </si>
  <si>
    <t>Procedimientos especialidad</t>
  </si>
  <si>
    <t>Actividades Medicas</t>
  </si>
  <si>
    <t>Consultas totales (ESPECIALIDAD)</t>
  </si>
  <si>
    <t>Consultas totales (SM)</t>
  </si>
  <si>
    <t>Procedimientos (apoyo en procedimientos médicos y propios)</t>
  </si>
  <si>
    <t>Contrareferencia</t>
  </si>
  <si>
    <t>Comité clínico</t>
  </si>
  <si>
    <t>Conserjeria en salud MATRONA</t>
  </si>
  <si>
    <t>Educación nutricional establecimiento o/y espacios públicos.</t>
  </si>
  <si>
    <t>Evaluación inicial</t>
  </si>
  <si>
    <t>Evaluación intermedia</t>
  </si>
  <si>
    <t>Sesiones de Rehabilitación</t>
  </si>
  <si>
    <t>Psicodiagnostico</t>
  </si>
  <si>
    <t>Psicoterapia Individual</t>
  </si>
  <si>
    <t>Attención Medicina Transfusional por TM</t>
  </si>
  <si>
    <t>Examen Imagenologico por TM</t>
  </si>
  <si>
    <t>Examen Laboratorio por TM</t>
  </si>
  <si>
    <t>Otros Procedimientos realizados por TM</t>
  </si>
  <si>
    <t>Registro de recetas</t>
  </si>
  <si>
    <t>Reenvasado de unidosis</t>
  </si>
  <si>
    <t>Conciliación farmacoterapeutica</t>
  </si>
  <si>
    <t>Revisión de la medicación</t>
  </si>
  <si>
    <t>Educación farmacoterapeutica</t>
  </si>
  <si>
    <t>Notificación de reacciones adversas de medicamentos</t>
  </si>
  <si>
    <t>Notificación de eventos adversos asociados de medicación</t>
  </si>
  <si>
    <t>Notificación de denuncias de calidad</t>
  </si>
  <si>
    <t>Educaciones grupales (usuarios y equipo de salud )</t>
  </si>
  <si>
    <t>Programacion, gestion de adquisición y registro.</t>
  </si>
  <si>
    <t>Pabellon</t>
  </si>
  <si>
    <t>Consulta Abreviada no Médica</t>
  </si>
  <si>
    <t>Disp. y validación de prescripción en AA</t>
  </si>
  <si>
    <t>Disp. y validación de prescripción en AC</t>
  </si>
  <si>
    <t>Disp. y validación de prescripción en URG</t>
  </si>
  <si>
    <t>Preparados magistrales y/o oficinales No esteril</t>
  </si>
  <si>
    <t>Preparados magistrales y/o oficinales Esteril</t>
  </si>
  <si>
    <t>Taller Grupal</t>
  </si>
  <si>
    <t>Atención de Enlace o Interconsulta a sala</t>
  </si>
  <si>
    <t>Educación Individual</t>
  </si>
  <si>
    <t>Atención Nutricional Intensiva (ANI)</t>
  </si>
  <si>
    <t>Atención Nutricional en Sala</t>
  </si>
  <si>
    <t>Examen APA por TM</t>
  </si>
  <si>
    <t>Disp. directa especificos</t>
  </si>
  <si>
    <t>Fraccionamiento de envases</t>
  </si>
  <si>
    <t>Seguimiento farmacoterapéutico</t>
  </si>
  <si>
    <t>Monitorización terapeutica de farmacos</t>
  </si>
  <si>
    <t>Inventario</t>
  </si>
  <si>
    <t>Secretario de comité de farmacia y técnico</t>
  </si>
  <si>
    <t>Pscoterapia Familiar</t>
  </si>
  <si>
    <t>Observación</t>
  </si>
  <si>
    <t>Solo QF</t>
  </si>
  <si>
    <t>ENFERMERA</t>
  </si>
  <si>
    <t>MATRONA</t>
  </si>
  <si>
    <t>NUTRICIONISTA</t>
  </si>
  <si>
    <t>KINESIOLOGO</t>
  </si>
  <si>
    <t>FONOAUDIOLOGO</t>
  </si>
  <si>
    <t>PSICOLOGO</t>
  </si>
  <si>
    <t>No</t>
  </si>
  <si>
    <t>Si</t>
  </si>
  <si>
    <t>Id_Profesión</t>
  </si>
  <si>
    <t xml:space="preserve">TERAPEUTA_OCUPACIONAL </t>
  </si>
  <si>
    <t xml:space="preserve">ASISTENTE_SOCIAL </t>
  </si>
  <si>
    <t>QUIMICO_FARMACEUTICO</t>
  </si>
  <si>
    <t>FONOADIOLOGO</t>
  </si>
  <si>
    <t>Id_Titulo</t>
  </si>
  <si>
    <t>TECNOLOGO_MEDICO</t>
  </si>
  <si>
    <t>Actividades profesional No Médico</t>
  </si>
  <si>
    <t>RUT</t>
  </si>
  <si>
    <t>Nombre</t>
  </si>
  <si>
    <t>LEY</t>
  </si>
  <si>
    <t>Titulo Profesional</t>
  </si>
  <si>
    <t>Especialidad SIS</t>
  </si>
  <si>
    <t>Hrs Semanales contratadas</t>
  </si>
  <si>
    <t>Sistema de Turno (S/N)</t>
  </si>
  <si>
    <t>Observaciones debe Identificar (Liberado de Guardia (LG)/Periodo Asistencial Obligatorio(PAO)/ Permiso Gremial)</t>
  </si>
  <si>
    <t>Feriados Legales</t>
  </si>
  <si>
    <t>Dias Descanso Compensatorio (Ley Urgencia)</t>
  </si>
  <si>
    <t>Dias de Permisos Administrativos</t>
  </si>
  <si>
    <t>Dias de Congreso o capacitación</t>
  </si>
  <si>
    <t>Fecha Inicio contrato (AAAAMMDD)</t>
  </si>
  <si>
    <t>Fecha termino contrato (AAAAMMDD)</t>
  </si>
  <si>
    <t>Produccion Estimada Anual</t>
  </si>
  <si>
    <t>ID_DEIS</t>
  </si>
  <si>
    <t>Médico Cirujano</t>
  </si>
  <si>
    <t>N</t>
  </si>
  <si>
    <t>Especialidad  Medica</t>
  </si>
  <si>
    <t>Total Actividades</t>
  </si>
  <si>
    <t>Consulta Nueva</t>
  </si>
  <si>
    <t>Consulta controles</t>
  </si>
  <si>
    <t>Total</t>
  </si>
  <si>
    <t>Comité por Telemedicina</t>
  </si>
  <si>
    <t>Porgramación medica anual 2020</t>
  </si>
  <si>
    <t>Actividades con rendimiento</t>
  </si>
  <si>
    <t>Actividades con Rendimiento</t>
  </si>
  <si>
    <t>RUT_TIT</t>
  </si>
  <si>
    <t>Sup/Reemp. (SI/NO)</t>
  </si>
  <si>
    <t>CARDIOLOGÍA</t>
  </si>
  <si>
    <t>Cod_Estab</t>
  </si>
  <si>
    <t>DV_TIT</t>
  </si>
  <si>
    <t>Correlativo Contrato</t>
  </si>
  <si>
    <t>S</t>
  </si>
  <si>
    <t>Tiempo de colación semanal (min)</t>
  </si>
  <si>
    <t xml:space="preserve">Tiempo de Lactancia semanal (min) </t>
  </si>
  <si>
    <t>Correlativo contrato</t>
  </si>
  <si>
    <t>Horas asignadas</t>
  </si>
  <si>
    <t>Total Horas semanales al contrato</t>
  </si>
  <si>
    <t>% asignado del contrato</t>
  </si>
  <si>
    <t>Requiere rendimiento</t>
  </si>
  <si>
    <t>VC</t>
  </si>
  <si>
    <t>Total horas semanales contratadas RUN</t>
  </si>
  <si>
    <t>Horas legales descuento (Congreso o capacitación + Descanso complementario + F. Legales + lactancia + Colación + Permisos administrativos) (Proporcional)</t>
  </si>
  <si>
    <t>Rendimiento por Hora</t>
  </si>
  <si>
    <t>Consulta Ingreso Hospital de Día y UHCIP (SM)</t>
  </si>
  <si>
    <t>Consulta Control Hospital de Día y UHCIP (SM)</t>
  </si>
  <si>
    <t>Intervención Familiar Hospital de Día y UHCIP (SM)</t>
  </si>
  <si>
    <t>Intervención Psicosocial Grupal Hospital de Día y UHCIP (SM)</t>
  </si>
  <si>
    <t>Visita Integral de Salud Mental Hospital de Día y UHCIP (SM)</t>
  </si>
  <si>
    <t>Consulta de Ingreso por Equipo Salud Mental</t>
  </si>
  <si>
    <t xml:space="preserve">sm </t>
  </si>
  <si>
    <t>Comité Articulador de Continuidad de Cuidados</t>
  </si>
  <si>
    <t>Comité de ingreso a atención cerrada (incluye Hospital de Día y UHCIP)  (SM)</t>
  </si>
  <si>
    <t>Consultas CONTROL POR PROFESIONAL  (SM)</t>
  </si>
  <si>
    <t>Consultas NUEVAS (ESPECIALIDAD)</t>
  </si>
  <si>
    <t xml:space="preserve">a todos </t>
  </si>
  <si>
    <t>Consultas CONTROL (ESPECIALIDAD)</t>
  </si>
  <si>
    <t>a todos</t>
  </si>
  <si>
    <t>Total Horas semanales del contrato</t>
  </si>
  <si>
    <t>Atención Medicina Transfusional por TM</t>
  </si>
  <si>
    <t>Psicoterapia Familiar</t>
  </si>
  <si>
    <t xml:space="preserve">NR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</si>
</sst>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64" formatCode="_ * #,##0.0_ ;_ * \-#,##0.0_ ;_ * &quot;-&quot;_ ;_ @_ "/>
    <numFmt numFmtId="165" formatCode="_ * #,##0.00_ ;_ * \-#,##0.00_ ;_ * &quot;-&quot;_ ;_ @_ 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  <family val="2"/>
    </font>
    <font>
      <sz val="8"/>
      <color rgb="FFFF0000"/>
      <name val="Verdana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1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/>
    <xf numFmtId="0" fontId="0" fillId="0" borderId="1" xfId="0" applyBorder="1"/>
    <xf numFmtId="0" fontId="0" fillId="0" borderId="1" xfId="0" applyBorder="1" applyAlignment="1"/>
    <xf numFmtId="1" fontId="2" fillId="0" borderId="1" xfId="0" applyNumberFormat="1" applyFont="1" applyBorder="1" applyAlignment="1"/>
    <xf numFmtId="0" fontId="0" fillId="0" borderId="1" xfId="0" applyFill="1" applyBorder="1"/>
    <xf numFmtId="0" fontId="1" fillId="0" borderId="1" xfId="0" applyFont="1" applyBorder="1"/>
    <xf numFmtId="0" fontId="1" fillId="0" borderId="0" xfId="0" applyFont="1" applyFill="1" applyBorder="1"/>
    <xf numFmtId="0" fontId="1" fillId="0" borderId="1" xfId="0" applyFont="1" applyFill="1" applyBorder="1"/>
    <xf numFmtId="0" fontId="0" fillId="0" borderId="0" xfId="0" applyBorder="1"/>
    <xf numFmtId="0" fontId="0" fillId="0" borderId="3" xfId="0" applyBorder="1"/>
    <xf numFmtId="0" fontId="4" fillId="0" borderId="0" xfId="0" applyFont="1" applyAlignment="1">
      <alignment horizontal="left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1" fontId="0" fillId="0" borderId="0" xfId="1" applyFont="1"/>
    <xf numFmtId="41" fontId="2" fillId="0" borderId="0" xfId="1" applyFont="1" applyBorder="1" applyAlignment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4" xfId="0" applyFont="1" applyBorder="1"/>
    <xf numFmtId="41" fontId="0" fillId="0" borderId="0" xfId="0" applyNumberFormat="1"/>
    <xf numFmtId="0" fontId="1" fillId="0" borderId="6" xfId="0" applyFont="1" applyBorder="1"/>
    <xf numFmtId="1" fontId="2" fillId="0" borderId="5" xfId="0" applyNumberFormat="1" applyFont="1" applyBorder="1" applyAlignment="1"/>
    <xf numFmtId="41" fontId="0" fillId="0" borderId="5" xfId="1" applyFont="1" applyBorder="1"/>
    <xf numFmtId="1" fontId="2" fillId="0" borderId="7" xfId="0" applyNumberFormat="1" applyFont="1" applyBorder="1" applyAlignment="1"/>
    <xf numFmtId="41" fontId="2" fillId="0" borderId="2" xfId="1" applyFont="1" applyBorder="1" applyAlignment="1"/>
    <xf numFmtId="41" fontId="0" fillId="0" borderId="7" xfId="1" applyFont="1" applyBorder="1"/>
    <xf numFmtId="41" fontId="0" fillId="0" borderId="2" xfId="1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5" xfId="0" applyBorder="1"/>
    <xf numFmtId="0" fontId="1" fillId="0" borderId="1" xfId="0" applyFont="1" applyBorder="1" applyAlignment="1">
      <alignment horizontal="center" vertical="center" wrapText="1"/>
    </xf>
    <xf numFmtId="41" fontId="0" fillId="0" borderId="0" xfId="1" applyFont="1" applyBorder="1"/>
    <xf numFmtId="0" fontId="0" fillId="0" borderId="4" xfId="0" applyBorder="1"/>
    <xf numFmtId="0" fontId="0" fillId="0" borderId="0" xfId="0" applyBorder="1" applyAlignment="1">
      <alignment wrapText="1"/>
    </xf>
    <xf numFmtId="0" fontId="0" fillId="0" borderId="9" xfId="0" applyBorder="1"/>
    <xf numFmtId="0" fontId="0" fillId="3" borderId="0" xfId="0" applyFill="1" applyBorder="1" applyAlignment="1">
      <alignment horizontal="center" vertical="center" wrapText="1"/>
    </xf>
    <xf numFmtId="164" fontId="0" fillId="0" borderId="0" xfId="1" applyNumberFormat="1" applyFont="1"/>
    <xf numFmtId="165" fontId="0" fillId="0" borderId="0" xfId="1" applyNumberFormat="1" applyFont="1"/>
    <xf numFmtId="0" fontId="0" fillId="4" borderId="1" xfId="0" applyFill="1" applyBorder="1" applyAlignment="1">
      <alignment horizontal="center" vertical="center"/>
    </xf>
    <xf numFmtId="0" fontId="0" fillId="4" borderId="0" xfId="0" applyFill="1"/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/>
    <xf numFmtId="0" fontId="0" fillId="0" borderId="8" xfId="0" applyBorder="1"/>
    <xf numFmtId="0" fontId="0" fillId="0" borderId="10" xfId="0" applyBorder="1"/>
    <xf numFmtId="0" fontId="0" fillId="0" borderId="7" xfId="0" applyBorder="1"/>
    <xf numFmtId="9" fontId="0" fillId="2" borderId="1" xfId="2" applyFont="1" applyFill="1" applyBorder="1" applyAlignment="1">
      <alignment wrapText="1"/>
    </xf>
    <xf numFmtId="9" fontId="0" fillId="2" borderId="0" xfId="2" applyFont="1" applyFill="1" applyAlignment="1">
      <alignment wrapText="1"/>
    </xf>
    <xf numFmtId="164" fontId="0" fillId="2" borderId="1" xfId="1" applyNumberFormat="1" applyFont="1" applyFill="1" applyBorder="1" applyAlignment="1">
      <alignment horizontal="center" vertical="center" wrapText="1"/>
    </xf>
    <xf numFmtId="164" fontId="0" fillId="2" borderId="1" xfId="1" applyNumberFormat="1" applyFont="1" applyFill="1" applyBorder="1"/>
    <xf numFmtId="164" fontId="0" fillId="2" borderId="0" xfId="1" applyNumberFormat="1" applyFont="1" applyFill="1"/>
    <xf numFmtId="41" fontId="0" fillId="2" borderId="1" xfId="1" applyFont="1" applyFill="1" applyBorder="1"/>
    <xf numFmtId="0" fontId="0" fillId="2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4">
    <cellStyle name="Millares [0]" xfId="1" builtinId="6"/>
    <cellStyle name="Millares [0] 2" xfId="3" xr:uid="{E0BFE6F0-1D94-40FF-8D3C-A0D7084A3B90}"/>
    <cellStyle name="Normal" xfId="0" builtinId="0"/>
    <cellStyle name="Porcentaje" xfId="2" builtinId="5"/>
  </cellStyles>
  <dxfs count="10"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2"/>
  <sheetViews>
    <sheetView tabSelected="1" topLeftCell="C84" zoomScale="70" zoomScaleNormal="70" workbookViewId="0">
      <selection activeCell="C103" sqref="A103:XFD1048576"/>
    </sheetView>
  </sheetViews>
  <sheetFormatPr baseColWidth="10" defaultRowHeight="15" x14ac:dyDescent="0.25"/>
  <cols>
    <col min="1" max="1" width="7.7109375" style="9" bestFit="1" customWidth="1"/>
    <col min="2" max="2" width="11.140625" style="39" customWidth="1"/>
    <col min="3" max="3" width="11.42578125" style="39"/>
    <col min="4" max="4" width="8.140625" style="39" customWidth="1"/>
    <col min="5" max="5" width="11.5703125" style="39" customWidth="1"/>
    <col min="6" max="6" width="12.7109375" style="39" customWidth="1"/>
    <col min="7" max="7" width="15.28515625" style="39" customWidth="1"/>
    <col min="8" max="8" width="27.140625" style="9" customWidth="1"/>
    <col min="9" max="9" width="8" style="9" customWidth="1"/>
    <col min="10" max="10" width="11.5703125" style="9" customWidth="1"/>
    <col min="11" max="11" width="18.140625" style="9" bestFit="1" customWidth="1"/>
    <col min="12" max="12" width="15" style="9" bestFit="1" customWidth="1"/>
    <col min="13" max="14" width="11.42578125" style="9"/>
    <col min="15" max="15" width="27.140625" style="9" customWidth="1"/>
    <col min="16" max="17" width="11.42578125" style="9"/>
    <col min="18" max="18" width="17.140625" style="9" customWidth="1"/>
    <col min="19" max="19" width="15.85546875" style="9" customWidth="1"/>
    <col min="20" max="21" width="15.140625" style="9" customWidth="1"/>
    <col min="22" max="23" width="13.85546875" style="9" customWidth="1"/>
    <col min="24" max="16384" width="11.42578125" style="9"/>
  </cols>
  <sheetData>
    <row r="1" spans="1:23" s="16" customFormat="1" ht="90" x14ac:dyDescent="0.25">
      <c r="A1" s="36" t="s">
        <v>212</v>
      </c>
      <c r="B1" s="36" t="s">
        <v>227</v>
      </c>
      <c r="C1" s="36" t="s">
        <v>224</v>
      </c>
      <c r="D1" s="36" t="s">
        <v>228</v>
      </c>
      <c r="E1" s="36" t="s">
        <v>225</v>
      </c>
      <c r="F1" s="36" t="s">
        <v>197</v>
      </c>
      <c r="G1" s="36" t="s">
        <v>2</v>
      </c>
      <c r="H1" s="36" t="s">
        <v>198</v>
      </c>
      <c r="I1" s="36" t="s">
        <v>199</v>
      </c>
      <c r="J1" s="36" t="s">
        <v>229</v>
      </c>
      <c r="K1" s="36" t="s">
        <v>200</v>
      </c>
      <c r="L1" s="36" t="s">
        <v>201</v>
      </c>
      <c r="M1" s="36" t="s">
        <v>202</v>
      </c>
      <c r="N1" s="36" t="s">
        <v>203</v>
      </c>
      <c r="O1" s="36" t="s">
        <v>204</v>
      </c>
      <c r="P1" s="36" t="s">
        <v>205</v>
      </c>
      <c r="Q1" s="36" t="s">
        <v>206</v>
      </c>
      <c r="R1" s="36" t="s">
        <v>207</v>
      </c>
      <c r="S1" s="36" t="s">
        <v>208</v>
      </c>
      <c r="T1" s="36" t="s">
        <v>232</v>
      </c>
      <c r="U1" s="36" t="s">
        <v>231</v>
      </c>
      <c r="V1" s="36" t="s">
        <v>209</v>
      </c>
      <c r="W1" s="36" t="s">
        <v>210</v>
      </c>
    </row>
    <row r="2" spans="1:23" customFormat="1" x14ac:dyDescent="0.25">
      <c r="A2" s="12"/>
      <c r="B2" s="12"/>
      <c r="C2" s="12"/>
      <c r="D2" s="12"/>
      <c r="E2" s="12"/>
      <c r="F2" s="12">
        <v>11111111</v>
      </c>
      <c r="G2" s="12">
        <v>1</v>
      </c>
      <c r="H2" s="2"/>
      <c r="I2" s="2"/>
      <c r="J2" s="2">
        <v>1</v>
      </c>
      <c r="K2" s="40" t="s">
        <v>213</v>
      </c>
      <c r="L2" s="2" t="s">
        <v>9</v>
      </c>
      <c r="M2" s="2">
        <v>22</v>
      </c>
      <c r="N2" s="2" t="s">
        <v>214</v>
      </c>
      <c r="O2" s="2"/>
      <c r="P2" s="2">
        <v>15</v>
      </c>
      <c r="Q2" s="2"/>
      <c r="R2" s="2">
        <v>6</v>
      </c>
      <c r="S2" s="2">
        <v>6</v>
      </c>
      <c r="T2" s="2">
        <v>225</v>
      </c>
      <c r="U2" s="47">
        <v>225</v>
      </c>
      <c r="V2" s="2">
        <v>20200101</v>
      </c>
      <c r="W2" s="2">
        <v>20201231</v>
      </c>
    </row>
    <row r="3" spans="1:23" customFormat="1" x14ac:dyDescent="0.25">
      <c r="A3" s="12"/>
      <c r="B3" s="12"/>
      <c r="C3" s="12"/>
      <c r="D3" s="12"/>
      <c r="E3" s="12"/>
      <c r="F3" s="12">
        <v>11111111</v>
      </c>
      <c r="G3" s="12">
        <v>1</v>
      </c>
      <c r="H3" s="2"/>
      <c r="I3" s="2"/>
      <c r="J3" s="2">
        <v>2</v>
      </c>
      <c r="K3" s="40" t="s">
        <v>213</v>
      </c>
      <c r="L3" s="2" t="s">
        <v>9</v>
      </c>
      <c r="M3" s="2">
        <v>11</v>
      </c>
      <c r="N3" s="2" t="s">
        <v>214</v>
      </c>
      <c r="O3" s="2"/>
      <c r="P3" s="2"/>
      <c r="Q3" s="2"/>
      <c r="R3" s="2"/>
      <c r="S3" s="2"/>
      <c r="T3" s="2"/>
      <c r="U3" s="2"/>
      <c r="V3" s="2">
        <v>20200101</v>
      </c>
      <c r="W3" s="2">
        <v>20201231</v>
      </c>
    </row>
    <row r="4" spans="1:23" customFormat="1" x14ac:dyDescent="0.25">
      <c r="A4" s="12"/>
      <c r="B4" s="12"/>
      <c r="C4" s="12"/>
      <c r="D4" s="12"/>
      <c r="E4" s="12"/>
      <c r="F4" s="12">
        <v>22222222</v>
      </c>
      <c r="G4" s="12">
        <v>2</v>
      </c>
      <c r="H4" s="2"/>
      <c r="I4" s="2"/>
      <c r="J4" s="2">
        <v>1</v>
      </c>
      <c r="K4" s="40" t="s">
        <v>213</v>
      </c>
      <c r="L4" s="2" t="s">
        <v>226</v>
      </c>
      <c r="M4" s="2">
        <v>28</v>
      </c>
      <c r="N4" s="2" t="s">
        <v>230</v>
      </c>
      <c r="O4" s="2"/>
      <c r="P4" s="2">
        <v>15</v>
      </c>
      <c r="Q4" s="2">
        <v>10</v>
      </c>
      <c r="R4" s="2">
        <v>6</v>
      </c>
      <c r="S4" s="2">
        <v>6</v>
      </c>
      <c r="T4" s="2">
        <v>0</v>
      </c>
      <c r="U4" s="47">
        <v>300</v>
      </c>
      <c r="V4" s="2">
        <v>20200101</v>
      </c>
      <c r="W4" s="47">
        <v>20200101</v>
      </c>
    </row>
    <row r="5" spans="1:23" customFormat="1" x14ac:dyDescent="0.25">
      <c r="A5" s="12"/>
      <c r="B5" s="12"/>
      <c r="C5" s="12"/>
      <c r="D5" s="12"/>
      <c r="E5" s="12"/>
      <c r="F5" s="12">
        <v>33333333</v>
      </c>
      <c r="G5" s="12">
        <v>3</v>
      </c>
      <c r="H5" s="2"/>
      <c r="I5" s="2"/>
      <c r="J5" s="2">
        <v>1</v>
      </c>
      <c r="K5" s="40" t="s">
        <v>181</v>
      </c>
      <c r="L5" s="2"/>
      <c r="M5" s="2">
        <v>22</v>
      </c>
      <c r="N5" s="2" t="s">
        <v>214</v>
      </c>
      <c r="O5" s="2"/>
      <c r="P5" s="2">
        <v>15</v>
      </c>
      <c r="Q5" s="2"/>
      <c r="R5" s="2">
        <v>6</v>
      </c>
      <c r="S5" s="2">
        <v>6</v>
      </c>
      <c r="T5" s="2">
        <v>0</v>
      </c>
      <c r="U5" s="2">
        <v>225</v>
      </c>
      <c r="V5" s="47">
        <v>20200101</v>
      </c>
      <c r="W5" s="47">
        <v>20201231</v>
      </c>
    </row>
    <row r="6" spans="1:23" customFormat="1" x14ac:dyDescent="0.25">
      <c r="A6" s="12"/>
      <c r="B6" s="12"/>
      <c r="C6" s="12"/>
      <c r="D6" s="12"/>
      <c r="E6" s="12"/>
      <c r="F6" s="12"/>
      <c r="G6" s="12"/>
      <c r="H6" s="2"/>
      <c r="I6" s="2"/>
      <c r="J6" s="2"/>
      <c r="K6" s="40"/>
      <c r="L6" s="2"/>
      <c r="M6" s="2"/>
      <c r="N6" s="2"/>
      <c r="O6" s="2"/>
      <c r="P6" s="2"/>
      <c r="Q6" s="2"/>
      <c r="R6" s="2"/>
      <c r="S6" s="2"/>
      <c r="T6" s="2"/>
      <c r="U6" s="2"/>
      <c r="V6" s="47"/>
      <c r="W6" s="47"/>
    </row>
    <row r="7" spans="1:23" customFormat="1" x14ac:dyDescent="0.25">
      <c r="A7" s="12"/>
      <c r="B7" s="12"/>
      <c r="C7" s="12"/>
      <c r="D7" s="12"/>
      <c r="E7" s="12"/>
      <c r="F7" s="48"/>
      <c r="G7" s="48"/>
      <c r="H7" s="47"/>
      <c r="I7" s="47"/>
      <c r="J7" s="47"/>
      <c r="K7" s="40"/>
      <c r="L7" s="47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customFormat="1" x14ac:dyDescent="0.25">
      <c r="A8" s="12"/>
      <c r="B8" s="12"/>
      <c r="C8" s="12"/>
      <c r="D8" s="12"/>
      <c r="E8" s="12"/>
      <c r="F8" s="12"/>
      <c r="G8" s="12"/>
      <c r="H8" s="2"/>
      <c r="I8" s="2"/>
      <c r="J8" s="2"/>
      <c r="K8" s="40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customFormat="1" x14ac:dyDescent="0.25">
      <c r="A9" s="12"/>
      <c r="B9" s="12"/>
      <c r="C9" s="12"/>
      <c r="D9" s="12"/>
      <c r="E9" s="12"/>
      <c r="F9" s="12"/>
      <c r="G9" s="12"/>
      <c r="H9" s="2"/>
      <c r="I9" s="2"/>
      <c r="J9" s="2"/>
      <c r="K9" s="40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customFormat="1" x14ac:dyDescent="0.25">
      <c r="A10" s="12"/>
      <c r="B10" s="12"/>
      <c r="C10" s="12"/>
      <c r="D10" s="12"/>
      <c r="E10" s="12"/>
      <c r="F10" s="12"/>
      <c r="G10" s="12"/>
      <c r="H10" s="2"/>
      <c r="I10" s="2"/>
      <c r="J10" s="2"/>
      <c r="K10" s="40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customFormat="1" x14ac:dyDescent="0.25">
      <c r="A11" s="12"/>
      <c r="B11" s="12"/>
      <c r="C11" s="12"/>
      <c r="D11" s="12"/>
      <c r="E11" s="12"/>
      <c r="F11" s="12"/>
      <c r="G11" s="12"/>
      <c r="H11" s="2"/>
      <c r="I11" s="2"/>
      <c r="J11" s="2"/>
      <c r="K11" s="40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customFormat="1" x14ac:dyDescent="0.25">
      <c r="A12" s="12"/>
      <c r="B12" s="12"/>
      <c r="C12" s="12"/>
      <c r="D12" s="12"/>
      <c r="E12" s="12"/>
      <c r="F12" s="12"/>
      <c r="G12" s="12"/>
      <c r="H12" s="2"/>
      <c r="I12" s="2"/>
      <c r="J12" s="2"/>
      <c r="K12" s="40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customFormat="1" x14ac:dyDescent="0.25">
      <c r="A13" s="12"/>
      <c r="B13" s="12"/>
      <c r="C13" s="12"/>
      <c r="D13" s="12"/>
      <c r="E13" s="12"/>
      <c r="F13" s="12"/>
      <c r="G13" s="12"/>
      <c r="H13" s="2"/>
      <c r="I13" s="2"/>
      <c r="J13" s="2"/>
      <c r="K13" s="40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customFormat="1" x14ac:dyDescent="0.25">
      <c r="A14" s="12"/>
      <c r="B14" s="12"/>
      <c r="C14" s="12"/>
      <c r="D14" s="12"/>
      <c r="E14" s="12"/>
      <c r="F14" s="12"/>
      <c r="G14" s="12"/>
      <c r="H14" s="2"/>
      <c r="I14" s="2"/>
      <c r="J14" s="2"/>
      <c r="K14" s="40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customFormat="1" x14ac:dyDescent="0.25">
      <c r="A15" s="12"/>
      <c r="B15" s="12"/>
      <c r="C15" s="12"/>
      <c r="D15" s="12"/>
      <c r="E15" s="12"/>
      <c r="F15" s="12"/>
      <c r="G15" s="12"/>
      <c r="H15" s="2"/>
      <c r="I15" s="2"/>
      <c r="J15" s="2"/>
      <c r="K15" s="40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customFormat="1" x14ac:dyDescent="0.25">
      <c r="A16" s="12"/>
      <c r="B16" s="12"/>
      <c r="C16" s="12"/>
      <c r="D16" s="12"/>
      <c r="E16" s="12"/>
      <c r="F16" s="12"/>
      <c r="G16" s="12"/>
      <c r="H16" s="2"/>
      <c r="I16" s="2"/>
      <c r="J16" s="2"/>
      <c r="K16" s="40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customFormat="1" x14ac:dyDescent="0.25">
      <c r="A17" s="12"/>
      <c r="B17" s="12"/>
      <c r="C17" s="12"/>
      <c r="D17" s="12"/>
      <c r="E17" s="12"/>
      <c r="F17" s="12"/>
      <c r="G17" s="12"/>
      <c r="H17" s="2"/>
      <c r="I17" s="2"/>
      <c r="J17" s="2"/>
      <c r="K17" s="40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customFormat="1" x14ac:dyDescent="0.25">
      <c r="A18" s="12"/>
      <c r="B18" s="12"/>
      <c r="C18" s="12"/>
      <c r="D18" s="12"/>
      <c r="E18" s="12"/>
      <c r="F18" s="12"/>
      <c r="G18" s="12"/>
      <c r="H18" s="2"/>
      <c r="I18" s="2"/>
      <c r="J18" s="2"/>
      <c r="K18" s="40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customFormat="1" x14ac:dyDescent="0.25">
      <c r="A19" s="12"/>
      <c r="B19" s="12"/>
      <c r="C19" s="12"/>
      <c r="D19" s="12"/>
      <c r="E19" s="12"/>
      <c r="F19" s="12"/>
      <c r="G19" s="12"/>
      <c r="H19" s="2"/>
      <c r="I19" s="2"/>
      <c r="J19" s="2"/>
      <c r="K19" s="40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customFormat="1" x14ac:dyDescent="0.25">
      <c r="A20" s="12"/>
      <c r="B20" s="12"/>
      <c r="C20" s="12"/>
      <c r="D20" s="12"/>
      <c r="E20" s="12"/>
      <c r="F20" s="12"/>
      <c r="G20" s="12"/>
      <c r="H20" s="2"/>
      <c r="I20" s="2"/>
      <c r="J20" s="2"/>
      <c r="K20" s="40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customFormat="1" x14ac:dyDescent="0.25">
      <c r="A21" s="12"/>
      <c r="B21" s="12"/>
      <c r="C21" s="12"/>
      <c r="D21" s="12"/>
      <c r="E21" s="12"/>
      <c r="F21" s="12"/>
      <c r="G21" s="12"/>
      <c r="H21" s="2"/>
      <c r="I21" s="2"/>
      <c r="J21" s="2"/>
      <c r="K21" s="40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customFormat="1" x14ac:dyDescent="0.25">
      <c r="A22" s="12"/>
      <c r="B22" s="12"/>
      <c r="C22" s="12"/>
      <c r="D22" s="12"/>
      <c r="E22" s="12"/>
      <c r="F22" s="12"/>
      <c r="G22" s="12"/>
      <c r="H22" s="2"/>
      <c r="I22" s="2"/>
      <c r="J22" s="2"/>
      <c r="K22" s="40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customFormat="1" x14ac:dyDescent="0.25">
      <c r="A23" s="12"/>
      <c r="B23" s="12"/>
      <c r="C23" s="12"/>
      <c r="D23" s="12"/>
      <c r="E23" s="12"/>
      <c r="F23" s="12"/>
      <c r="G23" s="12"/>
      <c r="H23" s="2"/>
      <c r="I23" s="2"/>
      <c r="J23" s="2"/>
      <c r="K23" s="40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customFormat="1" x14ac:dyDescent="0.25">
      <c r="A24" s="12"/>
      <c r="B24" s="12"/>
      <c r="C24" s="12"/>
      <c r="D24" s="12"/>
      <c r="E24" s="12"/>
      <c r="F24" s="12"/>
      <c r="G24" s="12"/>
      <c r="H24" s="2"/>
      <c r="I24" s="2"/>
      <c r="J24" s="2"/>
      <c r="K24" s="40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customFormat="1" x14ac:dyDescent="0.25">
      <c r="A25" s="12"/>
      <c r="B25" s="12"/>
      <c r="C25" s="12"/>
      <c r="D25" s="12"/>
      <c r="E25" s="12"/>
      <c r="F25" s="12"/>
      <c r="G25" s="12"/>
      <c r="H25" s="2"/>
      <c r="I25" s="2"/>
      <c r="J25" s="2"/>
      <c r="K25" s="40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customFormat="1" x14ac:dyDescent="0.25">
      <c r="A26" s="12"/>
      <c r="B26" s="12"/>
      <c r="C26" s="12"/>
      <c r="D26" s="12"/>
      <c r="E26" s="12"/>
      <c r="F26" s="12"/>
      <c r="G26" s="12"/>
      <c r="H26" s="2"/>
      <c r="I26" s="2"/>
      <c r="J26" s="2"/>
      <c r="K26" s="40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x14ac:dyDescent="0.25">
      <c r="A27" s="12"/>
      <c r="B27" s="12"/>
      <c r="C27" s="12"/>
      <c r="D27" s="12"/>
      <c r="E27" s="12"/>
      <c r="F27" s="12"/>
      <c r="G27" s="12"/>
      <c r="H27" s="2"/>
      <c r="I27" s="2"/>
      <c r="J27" s="2"/>
      <c r="K27" s="40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x14ac:dyDescent="0.25">
      <c r="A28" s="12"/>
      <c r="B28" s="12"/>
      <c r="C28" s="12"/>
      <c r="D28" s="12"/>
      <c r="E28" s="12"/>
      <c r="F28" s="12"/>
      <c r="G28" s="12"/>
      <c r="H28" s="2"/>
      <c r="I28" s="2"/>
      <c r="J28" s="2"/>
      <c r="K28" s="40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x14ac:dyDescent="0.25">
      <c r="A29" s="12"/>
      <c r="B29" s="12"/>
      <c r="C29" s="12"/>
      <c r="D29" s="12"/>
      <c r="E29" s="12"/>
      <c r="F29" s="12"/>
      <c r="G29" s="12"/>
      <c r="H29" s="2"/>
      <c r="I29" s="2"/>
      <c r="J29" s="2"/>
      <c r="K29" s="40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x14ac:dyDescent="0.25">
      <c r="A30" s="12"/>
      <c r="B30" s="12"/>
      <c r="C30" s="12"/>
      <c r="D30" s="12"/>
      <c r="E30" s="12"/>
      <c r="F30" s="12"/>
      <c r="G30" s="12"/>
      <c r="H30" s="2"/>
      <c r="I30" s="2"/>
      <c r="J30" s="2"/>
      <c r="K30" s="40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x14ac:dyDescent="0.25">
      <c r="A31" s="12"/>
      <c r="B31" s="12"/>
      <c r="C31" s="12"/>
      <c r="D31" s="12"/>
      <c r="E31" s="12"/>
      <c r="F31" s="12"/>
      <c r="G31" s="12"/>
      <c r="H31" s="2"/>
      <c r="I31" s="2"/>
      <c r="J31" s="2"/>
      <c r="K31" s="40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x14ac:dyDescent="0.25">
      <c r="A32" s="12"/>
      <c r="B32" s="12"/>
      <c r="C32" s="12"/>
      <c r="D32" s="12"/>
      <c r="E32" s="12"/>
      <c r="F32" s="12"/>
      <c r="G32" s="12"/>
      <c r="H32" s="2"/>
      <c r="I32" s="2"/>
      <c r="J32" s="2"/>
      <c r="K32" s="40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x14ac:dyDescent="0.25">
      <c r="A33" s="12"/>
      <c r="B33" s="12"/>
      <c r="C33" s="12"/>
      <c r="D33" s="12"/>
      <c r="E33" s="12"/>
      <c r="F33" s="12"/>
      <c r="G33" s="12"/>
      <c r="H33" s="2"/>
      <c r="I33" s="2"/>
      <c r="J33" s="2"/>
      <c r="K33" s="40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x14ac:dyDescent="0.25">
      <c r="A34" s="12"/>
      <c r="B34" s="12"/>
      <c r="C34" s="12"/>
      <c r="D34" s="12"/>
      <c r="E34" s="12"/>
      <c r="F34" s="12"/>
      <c r="G34" s="12"/>
      <c r="H34" s="2"/>
      <c r="I34" s="2"/>
      <c r="J34" s="2"/>
      <c r="K34" s="40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x14ac:dyDescent="0.25">
      <c r="A35" s="12"/>
      <c r="B35" s="12"/>
      <c r="C35" s="12"/>
      <c r="D35" s="12"/>
      <c r="E35" s="12"/>
      <c r="F35" s="12"/>
      <c r="G35" s="12"/>
      <c r="H35" s="2"/>
      <c r="I35" s="2"/>
      <c r="J35" s="2"/>
      <c r="K35" s="40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x14ac:dyDescent="0.25">
      <c r="A36" s="12"/>
      <c r="B36" s="12"/>
      <c r="C36" s="12"/>
      <c r="D36" s="12"/>
      <c r="E36" s="12"/>
      <c r="F36" s="12"/>
      <c r="G36" s="12"/>
      <c r="H36" s="2"/>
      <c r="I36" s="2"/>
      <c r="J36" s="2"/>
      <c r="K36" s="40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x14ac:dyDescent="0.25">
      <c r="A37" s="12"/>
      <c r="B37" s="12"/>
      <c r="C37" s="12"/>
      <c r="D37" s="12"/>
      <c r="E37" s="12"/>
      <c r="F37" s="12"/>
      <c r="G37" s="12"/>
      <c r="H37" s="2"/>
      <c r="I37" s="2"/>
      <c r="J37" s="2"/>
      <c r="K37" s="40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x14ac:dyDescent="0.25">
      <c r="A38" s="12"/>
      <c r="B38" s="12"/>
      <c r="C38" s="12"/>
      <c r="D38" s="12"/>
      <c r="E38" s="12"/>
      <c r="F38" s="12"/>
      <c r="G38" s="12"/>
      <c r="H38" s="2"/>
      <c r="I38" s="2"/>
      <c r="J38" s="2"/>
      <c r="K38" s="40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x14ac:dyDescent="0.25">
      <c r="A39" s="12"/>
      <c r="B39" s="12"/>
      <c r="C39" s="12"/>
      <c r="D39" s="12"/>
      <c r="E39" s="12"/>
      <c r="F39" s="12"/>
      <c r="G39" s="12"/>
      <c r="H39" s="2"/>
      <c r="I39" s="2"/>
      <c r="J39" s="2"/>
      <c r="K39" s="40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x14ac:dyDescent="0.25">
      <c r="A40" s="12"/>
      <c r="B40" s="12"/>
      <c r="C40" s="12"/>
      <c r="D40" s="12"/>
      <c r="E40" s="12"/>
      <c r="F40" s="12"/>
      <c r="G40" s="12"/>
      <c r="H40" s="2"/>
      <c r="I40" s="2"/>
      <c r="J40" s="2"/>
      <c r="K40" s="40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x14ac:dyDescent="0.25">
      <c r="A41" s="12"/>
      <c r="B41" s="12"/>
      <c r="C41" s="12"/>
      <c r="D41" s="12"/>
      <c r="E41" s="12"/>
      <c r="F41" s="12"/>
      <c r="G41" s="12"/>
      <c r="H41" s="2"/>
      <c r="I41" s="2"/>
      <c r="J41" s="2"/>
      <c r="K41" s="40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x14ac:dyDescent="0.25">
      <c r="A42" s="12"/>
      <c r="B42" s="12"/>
      <c r="C42" s="12"/>
      <c r="D42" s="12"/>
      <c r="E42" s="12"/>
      <c r="F42" s="12"/>
      <c r="G42" s="12"/>
      <c r="H42" s="2"/>
      <c r="I42" s="2"/>
      <c r="J42" s="2"/>
      <c r="K42" s="40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x14ac:dyDescent="0.25">
      <c r="A43" s="12"/>
      <c r="B43" s="12"/>
      <c r="C43" s="12"/>
      <c r="D43" s="12"/>
      <c r="E43" s="12"/>
      <c r="F43" s="12"/>
      <c r="G43" s="12"/>
      <c r="H43" s="2"/>
      <c r="I43" s="2"/>
      <c r="J43" s="2"/>
      <c r="K43" s="40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x14ac:dyDescent="0.25">
      <c r="A44" s="12"/>
      <c r="B44" s="12"/>
      <c r="C44" s="12"/>
      <c r="D44" s="12"/>
      <c r="E44" s="12"/>
      <c r="F44" s="12"/>
      <c r="G44" s="12"/>
      <c r="H44" s="2"/>
      <c r="I44" s="2"/>
      <c r="J44" s="2"/>
      <c r="K44" s="40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x14ac:dyDescent="0.25">
      <c r="A45" s="12"/>
      <c r="B45" s="12"/>
      <c r="C45" s="12"/>
      <c r="D45" s="12"/>
      <c r="E45" s="12"/>
      <c r="F45" s="12"/>
      <c r="G45" s="12"/>
      <c r="H45" s="2"/>
      <c r="I45" s="2"/>
      <c r="J45" s="2"/>
      <c r="K45" s="40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x14ac:dyDescent="0.25">
      <c r="A46" s="12"/>
      <c r="B46" s="12"/>
      <c r="C46" s="12"/>
      <c r="D46" s="12"/>
      <c r="E46" s="12"/>
      <c r="F46" s="12"/>
      <c r="G46" s="12"/>
      <c r="H46" s="2"/>
      <c r="I46" s="2"/>
      <c r="J46" s="2"/>
      <c r="K46" s="40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x14ac:dyDescent="0.25">
      <c r="A47" s="12"/>
      <c r="B47" s="12"/>
      <c r="C47" s="12"/>
      <c r="D47" s="12"/>
      <c r="E47" s="12"/>
      <c r="F47" s="12"/>
      <c r="G47" s="12"/>
      <c r="H47" s="2"/>
      <c r="I47" s="2"/>
      <c r="J47" s="2"/>
      <c r="K47" s="40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x14ac:dyDescent="0.25">
      <c r="A48" s="12"/>
      <c r="B48" s="12"/>
      <c r="C48" s="12"/>
      <c r="D48" s="12"/>
      <c r="E48" s="12"/>
      <c r="F48" s="12"/>
      <c r="G48" s="12"/>
      <c r="H48" s="2"/>
      <c r="I48" s="2"/>
      <c r="J48" s="2"/>
      <c r="K48" s="40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x14ac:dyDescent="0.25">
      <c r="A49" s="12"/>
      <c r="B49" s="12"/>
      <c r="C49" s="12"/>
      <c r="D49" s="12"/>
      <c r="E49" s="12"/>
      <c r="F49" s="12"/>
      <c r="G49" s="12"/>
      <c r="H49" s="2"/>
      <c r="I49" s="2"/>
      <c r="J49" s="2"/>
      <c r="K49" s="40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x14ac:dyDescent="0.25">
      <c r="A50" s="12"/>
      <c r="B50" s="12"/>
      <c r="C50" s="12"/>
      <c r="D50" s="12"/>
      <c r="E50" s="12"/>
      <c r="F50" s="12"/>
      <c r="G50" s="12"/>
      <c r="H50" s="2"/>
      <c r="I50" s="2"/>
      <c r="J50" s="2"/>
      <c r="K50" s="40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x14ac:dyDescent="0.25">
      <c r="A51" s="12"/>
      <c r="B51" s="12"/>
      <c r="C51" s="12"/>
      <c r="D51" s="12"/>
      <c r="E51" s="12"/>
      <c r="F51" s="12"/>
      <c r="G51" s="12"/>
      <c r="H51" s="2"/>
      <c r="I51" s="2"/>
      <c r="J51" s="2"/>
      <c r="K51" s="40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x14ac:dyDescent="0.25">
      <c r="A52" s="12"/>
      <c r="B52" s="12"/>
      <c r="C52" s="12"/>
      <c r="D52" s="12"/>
      <c r="E52" s="12"/>
      <c r="F52" s="12"/>
      <c r="G52" s="12"/>
      <c r="H52" s="2"/>
      <c r="I52" s="2"/>
      <c r="J52" s="2"/>
      <c r="K52" s="40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x14ac:dyDescent="0.25">
      <c r="A53" s="12"/>
      <c r="B53" s="12"/>
      <c r="C53" s="12"/>
      <c r="D53" s="12"/>
      <c r="E53" s="12"/>
      <c r="F53" s="12"/>
      <c r="G53" s="12"/>
      <c r="H53" s="2"/>
      <c r="I53" s="2"/>
      <c r="J53" s="2"/>
      <c r="K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x14ac:dyDescent="0.25">
      <c r="A54" s="12"/>
      <c r="B54" s="12"/>
      <c r="C54" s="12"/>
      <c r="D54" s="12"/>
      <c r="E54" s="12"/>
      <c r="F54" s="12"/>
      <c r="G54" s="12"/>
      <c r="H54" s="2"/>
      <c r="I54" s="2"/>
      <c r="J54" s="2"/>
      <c r="K54" s="40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x14ac:dyDescent="0.25">
      <c r="A55" s="12"/>
      <c r="B55" s="12"/>
      <c r="C55" s="12"/>
      <c r="D55" s="12"/>
      <c r="E55" s="12"/>
      <c r="F55" s="12"/>
      <c r="G55" s="12"/>
      <c r="H55" s="2"/>
      <c r="I55" s="2"/>
      <c r="J55" s="2"/>
      <c r="K55" s="40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x14ac:dyDescent="0.25">
      <c r="A56" s="12"/>
      <c r="B56" s="12"/>
      <c r="C56" s="12"/>
      <c r="D56" s="12"/>
      <c r="E56" s="12"/>
      <c r="F56" s="12"/>
      <c r="G56" s="12"/>
      <c r="H56" s="2"/>
      <c r="I56" s="2"/>
      <c r="J56" s="2"/>
      <c r="K56" s="40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x14ac:dyDescent="0.25">
      <c r="A57" s="12"/>
      <c r="B57" s="12"/>
      <c r="C57" s="12"/>
      <c r="D57" s="12"/>
      <c r="E57" s="12"/>
      <c r="F57" s="12"/>
      <c r="G57" s="12"/>
      <c r="H57" s="2"/>
      <c r="I57" s="2"/>
      <c r="J57" s="2"/>
      <c r="K57" s="40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x14ac:dyDescent="0.25">
      <c r="A58" s="12"/>
      <c r="B58" s="12"/>
      <c r="C58" s="12"/>
      <c r="D58" s="12"/>
      <c r="E58" s="12"/>
      <c r="F58" s="12"/>
      <c r="G58" s="12"/>
      <c r="H58" s="2"/>
      <c r="I58" s="2"/>
      <c r="J58" s="2"/>
      <c r="K58" s="40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x14ac:dyDescent="0.25">
      <c r="A59" s="12"/>
      <c r="B59" s="12"/>
      <c r="C59" s="12"/>
      <c r="D59" s="12"/>
      <c r="E59" s="12"/>
      <c r="F59" s="12"/>
      <c r="G59" s="12"/>
      <c r="H59" s="2"/>
      <c r="I59" s="2"/>
      <c r="J59" s="2"/>
      <c r="K59" s="40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x14ac:dyDescent="0.25">
      <c r="A60" s="12"/>
      <c r="B60" s="12"/>
      <c r="C60" s="12"/>
      <c r="D60" s="12"/>
      <c r="E60" s="12"/>
      <c r="F60" s="12"/>
      <c r="G60" s="12"/>
      <c r="H60" s="2"/>
      <c r="I60" s="2"/>
      <c r="J60" s="2"/>
      <c r="K60" s="40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x14ac:dyDescent="0.25">
      <c r="A61" s="12"/>
      <c r="B61" s="12"/>
      <c r="C61" s="12"/>
      <c r="D61" s="12"/>
      <c r="E61" s="12"/>
      <c r="F61" s="12"/>
      <c r="G61" s="12"/>
      <c r="H61" s="2"/>
      <c r="I61" s="2"/>
      <c r="J61" s="2"/>
      <c r="K61" s="40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x14ac:dyDescent="0.25">
      <c r="A62" s="12"/>
      <c r="B62" s="12"/>
      <c r="C62" s="12"/>
      <c r="D62" s="12"/>
      <c r="E62" s="12"/>
      <c r="F62" s="12"/>
      <c r="G62" s="12"/>
      <c r="H62" s="2"/>
      <c r="I62" s="2"/>
      <c r="J62" s="2"/>
      <c r="K62" s="40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x14ac:dyDescent="0.25">
      <c r="A63" s="12"/>
      <c r="B63" s="12"/>
      <c r="C63" s="12"/>
      <c r="D63" s="12"/>
      <c r="E63" s="12"/>
      <c r="F63" s="12"/>
      <c r="G63" s="12"/>
      <c r="H63" s="2"/>
      <c r="I63" s="2"/>
      <c r="J63" s="2"/>
      <c r="K63" s="40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x14ac:dyDescent="0.25">
      <c r="A64" s="12"/>
      <c r="B64" s="12"/>
      <c r="C64" s="12"/>
      <c r="D64" s="12"/>
      <c r="E64" s="12"/>
      <c r="F64" s="12"/>
      <c r="G64" s="12"/>
      <c r="H64" s="2"/>
      <c r="I64" s="2"/>
      <c r="J64" s="2"/>
      <c r="K64" s="40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x14ac:dyDescent="0.25">
      <c r="A65" s="12"/>
      <c r="B65" s="12"/>
      <c r="C65" s="12"/>
      <c r="D65" s="12"/>
      <c r="E65" s="12"/>
      <c r="F65" s="12"/>
      <c r="G65" s="12"/>
      <c r="H65" s="2"/>
      <c r="I65" s="2"/>
      <c r="J65" s="2"/>
      <c r="K65" s="40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x14ac:dyDescent="0.25">
      <c r="A66" s="12"/>
      <c r="B66" s="12"/>
      <c r="C66" s="12"/>
      <c r="D66" s="12"/>
      <c r="E66" s="12"/>
      <c r="F66" s="12"/>
      <c r="G66" s="12"/>
      <c r="H66" s="2"/>
      <c r="I66" s="2"/>
      <c r="J66" s="2"/>
      <c r="K66" s="40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x14ac:dyDescent="0.25">
      <c r="A67" s="12"/>
      <c r="B67" s="12"/>
      <c r="C67" s="12"/>
      <c r="D67" s="12"/>
      <c r="E67" s="12"/>
      <c r="F67" s="12"/>
      <c r="G67" s="12"/>
      <c r="H67" s="2"/>
      <c r="I67" s="2"/>
      <c r="J67" s="2"/>
      <c r="K67" s="40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x14ac:dyDescent="0.25">
      <c r="A68" s="12"/>
      <c r="B68" s="12"/>
      <c r="C68" s="12"/>
      <c r="D68" s="12"/>
      <c r="E68" s="12"/>
      <c r="F68" s="12"/>
      <c r="G68" s="12"/>
      <c r="H68" s="2"/>
      <c r="I68" s="2"/>
      <c r="J68" s="2"/>
      <c r="K68" s="40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25">
      <c r="A69" s="12"/>
      <c r="B69" s="12"/>
      <c r="C69" s="12"/>
      <c r="D69" s="12"/>
      <c r="E69" s="12"/>
      <c r="F69" s="12"/>
      <c r="G69" s="12"/>
      <c r="H69" s="2"/>
      <c r="I69" s="2"/>
      <c r="J69" s="2"/>
      <c r="K69" s="40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25">
      <c r="A70" s="12"/>
      <c r="B70" s="12"/>
      <c r="C70" s="12"/>
      <c r="D70" s="12"/>
      <c r="E70" s="12"/>
      <c r="F70" s="12"/>
      <c r="G70" s="12"/>
      <c r="H70" s="2"/>
      <c r="I70" s="2"/>
      <c r="J70" s="2"/>
      <c r="K70" s="40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25">
      <c r="A71" s="12"/>
      <c r="B71" s="12"/>
      <c r="C71" s="12"/>
      <c r="D71" s="12"/>
      <c r="E71" s="12"/>
      <c r="F71" s="12"/>
      <c r="G71" s="12"/>
      <c r="H71" s="2"/>
      <c r="I71" s="2"/>
      <c r="J71" s="2"/>
      <c r="K71" s="40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25">
      <c r="A72" s="12"/>
      <c r="B72" s="12"/>
      <c r="C72" s="12"/>
      <c r="D72" s="12"/>
      <c r="E72" s="12"/>
      <c r="F72" s="12"/>
      <c r="G72" s="12"/>
      <c r="H72" s="2"/>
      <c r="I72" s="2"/>
      <c r="J72" s="2"/>
      <c r="K72" s="40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25">
      <c r="A73" s="12"/>
      <c r="B73" s="12"/>
      <c r="C73" s="12"/>
      <c r="D73" s="12"/>
      <c r="E73" s="12"/>
      <c r="F73" s="12"/>
      <c r="G73" s="12"/>
      <c r="H73" s="2"/>
      <c r="I73" s="2"/>
      <c r="J73" s="2"/>
      <c r="K73" s="40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25">
      <c r="A74" s="12"/>
      <c r="B74" s="12"/>
      <c r="C74" s="12"/>
      <c r="D74" s="12"/>
      <c r="E74" s="12"/>
      <c r="F74" s="12"/>
      <c r="G74" s="12"/>
      <c r="H74" s="2"/>
      <c r="I74" s="2"/>
      <c r="J74" s="2"/>
      <c r="K74" s="40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25">
      <c r="A75" s="12"/>
      <c r="B75" s="12"/>
      <c r="C75" s="12"/>
      <c r="D75" s="12"/>
      <c r="E75" s="12"/>
      <c r="F75" s="12"/>
      <c r="G75" s="12"/>
      <c r="H75" s="2"/>
      <c r="I75" s="2"/>
      <c r="J75" s="2"/>
      <c r="K75" s="40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25">
      <c r="A76" s="12"/>
      <c r="B76" s="12"/>
      <c r="C76" s="12"/>
      <c r="D76" s="12"/>
      <c r="E76" s="12"/>
      <c r="F76" s="12"/>
      <c r="G76" s="12"/>
      <c r="H76" s="2"/>
      <c r="I76" s="2"/>
      <c r="J76" s="2"/>
      <c r="K76" s="40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25">
      <c r="A77" s="12"/>
      <c r="B77" s="12"/>
      <c r="C77" s="12"/>
      <c r="D77" s="12"/>
      <c r="E77" s="12"/>
      <c r="F77" s="12"/>
      <c r="G77" s="12"/>
      <c r="H77" s="2"/>
      <c r="I77" s="2"/>
      <c r="J77" s="2"/>
      <c r="K77" s="40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25">
      <c r="A78" s="12"/>
      <c r="B78" s="12"/>
      <c r="C78" s="12"/>
      <c r="D78" s="12"/>
      <c r="E78" s="12"/>
      <c r="F78" s="12"/>
      <c r="G78" s="12"/>
      <c r="H78" s="2"/>
      <c r="I78" s="2"/>
      <c r="J78" s="2"/>
      <c r="K78" s="40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25">
      <c r="A79" s="12"/>
      <c r="B79" s="12"/>
      <c r="C79" s="12"/>
      <c r="D79" s="12"/>
      <c r="E79" s="12"/>
      <c r="F79" s="12"/>
      <c r="G79" s="12"/>
      <c r="H79" s="2"/>
      <c r="I79" s="2"/>
      <c r="J79" s="2"/>
      <c r="K79" s="40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5">
      <c r="A80" s="12"/>
      <c r="B80" s="12"/>
      <c r="C80" s="12"/>
      <c r="D80" s="12"/>
      <c r="E80" s="12"/>
      <c r="F80" s="12"/>
      <c r="G80" s="12"/>
      <c r="H80" s="2"/>
      <c r="I80" s="2"/>
      <c r="J80" s="2"/>
      <c r="K80" s="40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25">
      <c r="A81" s="12"/>
      <c r="B81" s="12"/>
      <c r="C81" s="12"/>
      <c r="D81" s="12"/>
      <c r="E81" s="12"/>
      <c r="F81" s="12"/>
      <c r="G81" s="12"/>
      <c r="H81" s="2"/>
      <c r="I81" s="2"/>
      <c r="J81" s="2"/>
      <c r="K81" s="40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25">
      <c r="A82" s="12"/>
      <c r="B82" s="12"/>
      <c r="C82" s="12"/>
      <c r="D82" s="12"/>
      <c r="E82" s="12"/>
      <c r="F82" s="12"/>
      <c r="G82" s="12"/>
      <c r="H82" s="2"/>
      <c r="I82" s="2"/>
      <c r="J82" s="2"/>
      <c r="K82" s="40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25">
      <c r="A83" s="12"/>
      <c r="B83" s="12"/>
      <c r="C83" s="12"/>
      <c r="D83" s="12"/>
      <c r="E83" s="12"/>
      <c r="F83" s="12"/>
      <c r="G83" s="12"/>
      <c r="H83" s="2"/>
      <c r="I83" s="2"/>
      <c r="J83" s="2"/>
      <c r="K83" s="40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25">
      <c r="A84" s="12"/>
      <c r="B84" s="12"/>
      <c r="C84" s="12"/>
      <c r="D84" s="12"/>
      <c r="E84" s="12"/>
      <c r="F84" s="12"/>
      <c r="G84" s="12"/>
      <c r="H84" s="2"/>
      <c r="I84" s="2"/>
      <c r="J84" s="2"/>
      <c r="K84" s="40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25">
      <c r="A85" s="12"/>
      <c r="B85" s="12"/>
      <c r="C85" s="12"/>
      <c r="D85" s="12"/>
      <c r="E85" s="12"/>
      <c r="F85" s="12"/>
      <c r="G85" s="12"/>
      <c r="H85" s="2"/>
      <c r="I85" s="2"/>
      <c r="J85" s="2"/>
      <c r="K85" s="40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25">
      <c r="A86" s="12"/>
      <c r="B86" s="12"/>
      <c r="C86" s="12"/>
      <c r="D86" s="12"/>
      <c r="E86" s="12"/>
      <c r="F86" s="12"/>
      <c r="G86" s="12"/>
      <c r="H86" s="2"/>
      <c r="I86" s="2"/>
      <c r="J86" s="2"/>
      <c r="K86" s="40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25">
      <c r="A87" s="12"/>
      <c r="B87" s="12"/>
      <c r="C87" s="12"/>
      <c r="D87" s="12"/>
      <c r="E87" s="12"/>
      <c r="F87" s="12"/>
      <c r="G87" s="12"/>
      <c r="H87" s="2"/>
      <c r="I87" s="2"/>
      <c r="J87" s="2"/>
      <c r="K87" s="40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25">
      <c r="A88" s="12"/>
      <c r="B88" s="12"/>
      <c r="C88" s="12"/>
      <c r="D88" s="12"/>
      <c r="E88" s="12"/>
      <c r="F88" s="12"/>
      <c r="G88" s="12"/>
      <c r="H88" s="2"/>
      <c r="I88" s="2"/>
      <c r="J88" s="2"/>
      <c r="K88" s="40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25">
      <c r="A89" s="12"/>
      <c r="B89" s="12"/>
      <c r="C89" s="12"/>
      <c r="D89" s="12"/>
      <c r="E89" s="12"/>
      <c r="F89" s="12"/>
      <c r="G89" s="12"/>
      <c r="H89" s="2"/>
      <c r="I89" s="2"/>
      <c r="J89" s="2"/>
      <c r="K89" s="40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25">
      <c r="A90" s="12"/>
      <c r="B90" s="12"/>
      <c r="C90" s="12"/>
      <c r="D90" s="12"/>
      <c r="E90" s="12"/>
      <c r="F90" s="12"/>
      <c r="G90" s="12"/>
      <c r="H90" s="2"/>
      <c r="I90" s="2"/>
      <c r="J90" s="2"/>
      <c r="K90" s="40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25">
      <c r="A91" s="12"/>
      <c r="B91" s="12"/>
      <c r="C91" s="12"/>
      <c r="D91" s="12"/>
      <c r="E91" s="12"/>
      <c r="F91" s="12"/>
      <c r="G91" s="12"/>
      <c r="H91" s="2"/>
      <c r="I91" s="2"/>
      <c r="J91" s="2"/>
      <c r="K91" s="40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25">
      <c r="A92" s="12"/>
      <c r="B92" s="12"/>
      <c r="C92" s="12"/>
      <c r="D92" s="12"/>
      <c r="E92" s="12"/>
      <c r="F92" s="12"/>
      <c r="G92" s="12"/>
      <c r="H92" s="2"/>
      <c r="I92" s="2"/>
      <c r="J92" s="2"/>
      <c r="K92" s="40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25">
      <c r="A93" s="12"/>
      <c r="B93" s="12"/>
      <c r="C93" s="12"/>
      <c r="D93" s="12"/>
      <c r="E93" s="12"/>
      <c r="F93" s="12"/>
      <c r="G93" s="12"/>
      <c r="H93" s="2"/>
      <c r="I93" s="2"/>
      <c r="J93" s="2"/>
      <c r="K93" s="40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25">
      <c r="A94" s="12"/>
      <c r="B94" s="12"/>
      <c r="C94" s="12"/>
      <c r="D94" s="12"/>
      <c r="E94" s="12"/>
      <c r="F94" s="12"/>
      <c r="G94" s="12"/>
      <c r="H94" s="2"/>
      <c r="I94" s="2"/>
      <c r="J94" s="2"/>
      <c r="K94" s="40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25">
      <c r="A95" s="12"/>
      <c r="B95" s="12"/>
      <c r="C95" s="12"/>
      <c r="D95" s="12"/>
      <c r="E95" s="12"/>
      <c r="F95" s="12"/>
      <c r="G95" s="12"/>
      <c r="H95" s="2"/>
      <c r="I95" s="2"/>
      <c r="J95" s="2"/>
      <c r="K95" s="40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25">
      <c r="A96" s="12"/>
      <c r="B96" s="12"/>
      <c r="C96" s="12"/>
      <c r="D96" s="12"/>
      <c r="E96" s="12"/>
      <c r="F96" s="12"/>
      <c r="G96" s="12"/>
      <c r="H96" s="2"/>
      <c r="I96" s="2"/>
      <c r="J96" s="2"/>
      <c r="K96" s="40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25">
      <c r="A97" s="12"/>
      <c r="B97" s="12"/>
      <c r="C97" s="12"/>
      <c r="D97" s="12"/>
      <c r="E97" s="12"/>
      <c r="F97" s="12"/>
      <c r="G97" s="12"/>
      <c r="H97" s="2"/>
      <c r="I97" s="2"/>
      <c r="J97" s="2"/>
      <c r="K97" s="40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25">
      <c r="A98" s="12"/>
      <c r="B98" s="12"/>
      <c r="C98" s="12"/>
      <c r="D98" s="12"/>
      <c r="E98" s="12"/>
      <c r="F98" s="12"/>
      <c r="G98" s="12"/>
      <c r="H98" s="2"/>
      <c r="I98" s="2"/>
      <c r="J98" s="2"/>
      <c r="K98" s="40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25">
      <c r="A99" s="12"/>
      <c r="B99" s="12"/>
      <c r="C99" s="12"/>
      <c r="D99" s="12"/>
      <c r="E99" s="12"/>
      <c r="F99" s="12"/>
      <c r="G99" s="12"/>
      <c r="H99" s="2"/>
      <c r="I99" s="2"/>
      <c r="J99" s="2"/>
      <c r="K99" s="40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25">
      <c r="A100" s="12"/>
      <c r="B100" s="12"/>
      <c r="C100" s="12"/>
      <c r="D100" s="12"/>
      <c r="E100" s="12"/>
      <c r="F100" s="12"/>
      <c r="G100" s="12"/>
      <c r="H100" s="2"/>
      <c r="I100" s="2"/>
      <c r="J100" s="2"/>
      <c r="K100" s="40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5">
      <c r="A101" s="12"/>
      <c r="B101" s="12"/>
      <c r="C101" s="12"/>
      <c r="D101" s="12"/>
      <c r="E101" s="12"/>
      <c r="F101" s="12"/>
      <c r="G101" s="12"/>
      <c r="H101" s="2"/>
      <c r="I101" s="2"/>
      <c r="J101" s="2"/>
      <c r="K101" s="40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25">
      <c r="A102" s="12"/>
      <c r="B102" s="12"/>
      <c r="C102" s="12"/>
      <c r="D102" s="12"/>
      <c r="E102" s="12"/>
      <c r="F102" s="12"/>
      <c r="G102" s="12"/>
      <c r="H102" s="2"/>
      <c r="I102" s="2"/>
      <c r="J102" s="2"/>
      <c r="K102" s="40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10"/>
  <sheetViews>
    <sheetView topLeftCell="A92" zoomScale="70" zoomScaleNormal="70" workbookViewId="0">
      <selection activeCell="A111" sqref="A111:XFD1048576"/>
    </sheetView>
  </sheetViews>
  <sheetFormatPr baseColWidth="10" defaultRowHeight="15" x14ac:dyDescent="0.25"/>
  <cols>
    <col min="1" max="1" width="7.85546875" style="14" customWidth="1"/>
    <col min="2" max="2" width="11.42578125" style="14"/>
    <col min="3" max="3" width="3.5703125" style="14" bestFit="1" customWidth="1"/>
    <col min="4" max="4" width="10.7109375" customWidth="1"/>
    <col min="5" max="5" width="9.85546875" style="15" customWidth="1"/>
    <col min="6" max="6" width="42.7109375" style="14" customWidth="1"/>
    <col min="7" max="7" width="12.5703125" style="15" bestFit="1" customWidth="1"/>
    <col min="8" max="8" width="46.85546875" style="14" customWidth="1"/>
    <col min="9" max="9" width="11" style="14" customWidth="1"/>
    <col min="10" max="10" width="14.5703125" style="14" customWidth="1"/>
    <col min="11" max="11" width="12.42578125" style="51" customWidth="1"/>
    <col min="12" max="12" width="12.42578125" style="58" customWidth="1"/>
    <col min="13" max="13" width="16.140625" style="15" customWidth="1"/>
    <col min="14" max="14" width="6.28515625" customWidth="1"/>
    <col min="15" max="15" width="31" style="61" customWidth="1"/>
    <col min="16" max="16" width="15.7109375" style="63" customWidth="1"/>
    <col min="17" max="17" width="11.42578125" style="14"/>
    <col min="18" max="18" width="15.28515625" style="14" customWidth="1"/>
    <col min="22" max="22" width="41.140625" bestFit="1" customWidth="1"/>
  </cols>
  <sheetData>
    <row r="1" spans="1:25" s="17" customFormat="1" ht="88.5" customHeight="1" x14ac:dyDescent="0.25">
      <c r="A1" s="18" t="s">
        <v>0</v>
      </c>
      <c r="B1" s="22" t="s">
        <v>1</v>
      </c>
      <c r="C1" s="18" t="s">
        <v>2</v>
      </c>
      <c r="D1" s="18" t="s">
        <v>233</v>
      </c>
      <c r="E1" s="19" t="s">
        <v>3</v>
      </c>
      <c r="F1" s="18" t="s">
        <v>4</v>
      </c>
      <c r="G1" s="19" t="s">
        <v>5</v>
      </c>
      <c r="H1" s="18" t="s">
        <v>121</v>
      </c>
      <c r="I1" s="18" t="s">
        <v>234</v>
      </c>
      <c r="J1" s="18" t="s">
        <v>241</v>
      </c>
      <c r="K1" s="52" t="s">
        <v>256</v>
      </c>
      <c r="L1" s="52" t="s">
        <v>236</v>
      </c>
      <c r="M1" s="19" t="s">
        <v>239</v>
      </c>
      <c r="N1" s="44" t="s">
        <v>238</v>
      </c>
      <c r="O1" s="59" t="s">
        <v>240</v>
      </c>
      <c r="P1" s="52" t="s">
        <v>211</v>
      </c>
      <c r="Q1" s="18" t="s">
        <v>7</v>
      </c>
      <c r="R1" s="41" t="s">
        <v>237</v>
      </c>
      <c r="V1"/>
      <c r="W1"/>
      <c r="X1"/>
    </row>
    <row r="2" spans="1:25" x14ac:dyDescent="0.25">
      <c r="A2" s="12"/>
      <c r="B2" s="12">
        <v>11111111</v>
      </c>
      <c r="C2" s="12">
        <v>1</v>
      </c>
      <c r="D2" s="2">
        <v>1</v>
      </c>
      <c r="E2" s="13">
        <f>+IFERROR(VLOOKUP(F2,Diccionarios!$C$3:$D$63,2,0),"No Valido")</f>
        <v>7022135</v>
      </c>
      <c r="F2" s="12" t="s">
        <v>45</v>
      </c>
      <c r="G2" s="13">
        <f>+IFERROR(VLOOKUP(H2,Diccionarios!J:M,2,0),"Act. No Ident")</f>
        <v>1</v>
      </c>
      <c r="H2" s="12" t="s">
        <v>76</v>
      </c>
      <c r="I2" s="12">
        <v>23</v>
      </c>
      <c r="J2" s="12">
        <v>3</v>
      </c>
      <c r="K2" s="49">
        <f>+SUMIFS(RRHH!$M:$M,RRHH!$F:$F,'Programación Medica'!B2,RRHH!$J:$J,'Programación Medica'!D2)</f>
        <v>22</v>
      </c>
      <c r="L2" s="57">
        <f>+IFERROR(I2/K2,0)</f>
        <v>1.0454545454545454</v>
      </c>
      <c r="M2" s="13">
        <f>+SUMIF(RRHH!F:F,'Programación Medica'!B2,RRHH!$M:$M)</f>
        <v>33</v>
      </c>
      <c r="N2" s="2">
        <f>+SUMIFS(I:I,B:B,B2,D:D,D2)-K2</f>
        <v>12</v>
      </c>
      <c r="O2" s="60">
        <f>IFERROR((IFERROR(VLOOKUP(B2,RRHH!F:S,11,0),0)+IFERROR(VLOOKUP(B2,RRHH!F:S,12,0),0)+IFERROR(VLOOKUP(B2,RRHH!F:S,13,0),0)+IFERROR(VLOOKUP(B2,RRHH!F:S,14,0),0))/5*I2+(250.5-(IFERROR(VLOOKUP(B2,RRHH!F:S,11,0),0)+IFERROR(VLOOKUP(B2,RRHH!F:S,12,0),0)+IFERROR(VLOOKUP(B2,RRHH!F:S,13,0),0)+IFERROR(VLOOKUP(B2,RRHH!F:S,14,0),0)))/5*(IFERROR(VLOOKUP(B2,RRHH!F:U,15,0),0)+IFERROR(VLOOKUP(B2,RRHH!F:U,16,0),0))/60*I2/M2,0)</f>
        <v>357.85909090909092</v>
      </c>
      <c r="P2" s="62">
        <f>+IF(R2="R",IFERROR((I2*50.1-O2)*J2,""),"")</f>
        <v>2383.3227272727272</v>
      </c>
      <c r="Q2" s="12"/>
      <c r="R2" t="str">
        <f>+IFERROR(VLOOKUP(G2,Diccionarios!K:L,2,0),"Act. No ident")</f>
        <v>R</v>
      </c>
      <c r="S2" s="42"/>
      <c r="T2" s="42"/>
      <c r="X2" s="43"/>
      <c r="Y2" s="42"/>
    </row>
    <row r="3" spans="1:25" x14ac:dyDescent="0.25">
      <c r="A3" s="12"/>
      <c r="B3" s="12">
        <v>11111111</v>
      </c>
      <c r="C3" s="12">
        <v>1</v>
      </c>
      <c r="D3" s="2">
        <v>1</v>
      </c>
      <c r="E3" s="13">
        <f>+IFERROR(VLOOKUP(F3,Diccionarios!$C$3:$D$63,2,0),"No Valido")</f>
        <v>7022135</v>
      </c>
      <c r="F3" s="12" t="s">
        <v>45</v>
      </c>
      <c r="G3" s="13">
        <f>+IFERROR(VLOOKUP(H3,Diccionarios!J:M,2,0),"Act. No Ident")</f>
        <v>2</v>
      </c>
      <c r="H3" s="12" t="s">
        <v>78</v>
      </c>
      <c r="I3" s="12">
        <v>11</v>
      </c>
      <c r="J3" s="12">
        <v>0.5</v>
      </c>
      <c r="K3" s="49">
        <f>+SUMIFS(RRHH!$M:$M,RRHH!$F:$F,'Programación Medica'!B3,RRHH!$J:$J,'Programación Medica'!D3)</f>
        <v>22</v>
      </c>
      <c r="L3" s="57">
        <f t="shared" ref="L3:L66" si="0">+IFERROR(I3/K3,0)</f>
        <v>0.5</v>
      </c>
      <c r="M3" s="13">
        <f>+SUMIF(RRHH!F:F,'Programación Medica'!B3,RRHH!$M:$M)</f>
        <v>33</v>
      </c>
      <c r="N3" s="2">
        <f>+SUMIFS(I:I,B:B,B3,D:D,D3)-K3</f>
        <v>12</v>
      </c>
      <c r="O3" s="60">
        <f>IFERROR((IFERROR(VLOOKUP(B3,RRHH!F:S,11,0),0)+IFERROR(VLOOKUP(B3,RRHH!F:S,12,0),0)+IFERROR(VLOOKUP(B3,RRHH!F:S,13,0),0)+IFERROR(VLOOKUP(B3,RRHH!F:S,14,0),0))/5*I3+(250.5-(IFERROR(VLOOKUP(B3,RRHH!F:S,11,0),0)+IFERROR(VLOOKUP(B3,RRHH!F:S,12,0),0)+IFERROR(VLOOKUP(B3,RRHH!F:S,13,0),0)+IFERROR(VLOOKUP(B3,RRHH!F:S,14,0),0)))/5*(IFERROR(VLOOKUP(B3,RRHH!F:U,15,0),0)+IFERROR(VLOOKUP(B3,RRHH!F:U,16,0),0))/60*I3/M3,0)</f>
        <v>171.15</v>
      </c>
      <c r="P3" s="62">
        <f t="shared" ref="P3:P66" si="1">+IF(R3="R",IFERROR((I3*50.1-O3)*J3,""),"")</f>
        <v>189.97500000000002</v>
      </c>
      <c r="Q3" s="12"/>
      <c r="R3" t="str">
        <f>+IFERROR(VLOOKUP(G3,Diccionarios!K:L,2,0),"Act. No ident")</f>
        <v>R</v>
      </c>
      <c r="S3" s="42"/>
      <c r="T3" s="42"/>
      <c r="X3" s="43"/>
      <c r="Y3" s="42"/>
    </row>
    <row r="4" spans="1:25" x14ac:dyDescent="0.25">
      <c r="A4" s="12"/>
      <c r="B4" s="12">
        <v>11111111</v>
      </c>
      <c r="C4" s="12">
        <v>1</v>
      </c>
      <c r="D4" s="2">
        <v>2</v>
      </c>
      <c r="E4" s="13">
        <f>+IFERROR(VLOOKUP(F4,Diccionarios!$C$3:$D$63,2,0),"No Valido")</f>
        <v>7022135</v>
      </c>
      <c r="F4" s="12" t="s">
        <v>45</v>
      </c>
      <c r="G4" s="13">
        <f>+IFERROR(VLOOKUP(H4,Diccionarios!J:M,2,0),"Act. No Ident")</f>
        <v>4</v>
      </c>
      <c r="H4" s="12" t="s">
        <v>131</v>
      </c>
      <c r="I4" s="12">
        <v>1</v>
      </c>
      <c r="J4" s="12"/>
      <c r="K4" s="49">
        <f>+SUMIFS(RRHH!$M:$M,RRHH!$F:$F,'Programación Medica'!B4,RRHH!$J:$J,'Programación Medica'!D4)</f>
        <v>11</v>
      </c>
      <c r="L4" s="57">
        <f t="shared" si="0"/>
        <v>9.0909090909090912E-2</v>
      </c>
      <c r="M4" s="13">
        <f>+SUMIF(RRHH!F:F,'Programación Medica'!B4,RRHH!$M:$M)</f>
        <v>33</v>
      </c>
      <c r="N4" s="2">
        <f>+SUMIFS(I:I,B:B,B4,D:D,D4)-K4</f>
        <v>0</v>
      </c>
      <c r="O4" s="60">
        <f>IFERROR((IFERROR(VLOOKUP(B4,RRHH!F:S,11,0),0)+IFERROR(VLOOKUP(B4,RRHH!F:S,12,0),0)+IFERROR(VLOOKUP(B4,RRHH!F:S,13,0),0)+IFERROR(VLOOKUP(B4,RRHH!F:S,14,0),0))/5*I4+(250.5-(IFERROR(VLOOKUP(B4,RRHH!F:S,11,0),0)+IFERROR(VLOOKUP(B4,RRHH!F:S,12,0),0)+IFERROR(VLOOKUP(B4,RRHH!F:S,13,0),0)+IFERROR(VLOOKUP(B4,RRHH!F:S,14,0),0)))/5*(IFERROR(VLOOKUP(B4,RRHH!F:U,15,0),0)+IFERROR(VLOOKUP(B4,RRHH!F:U,16,0),0))/60*I4/M4,0)</f>
        <v>15.559090909090909</v>
      </c>
      <c r="P4" s="62" t="str">
        <f t="shared" si="1"/>
        <v/>
      </c>
      <c r="Q4" s="12"/>
      <c r="R4" t="str">
        <f>+IFERROR(VLOOKUP(G4,Diccionarios!K:L,2,0),"Act. No ident")</f>
        <v>NR</v>
      </c>
      <c r="S4" s="42"/>
      <c r="T4" s="42"/>
      <c r="X4" s="43"/>
      <c r="Y4" s="42"/>
    </row>
    <row r="5" spans="1:25" x14ac:dyDescent="0.25">
      <c r="A5" s="12"/>
      <c r="B5" s="12">
        <v>11111111</v>
      </c>
      <c r="C5" s="12">
        <v>1</v>
      </c>
      <c r="D5" s="2">
        <v>2</v>
      </c>
      <c r="E5" s="13">
        <f>+IFERROR(VLOOKUP(F5,Diccionarios!$C$3:$D$63,2,0),"No Valido")</f>
        <v>7022135</v>
      </c>
      <c r="F5" s="12" t="s">
        <v>45</v>
      </c>
      <c r="G5" s="13">
        <f>+IFERROR(VLOOKUP(H5,Diccionarios!J:M,2,0),"Act. No Ident")</f>
        <v>26</v>
      </c>
      <c r="H5" s="12" t="s">
        <v>99</v>
      </c>
      <c r="I5" s="12">
        <v>5</v>
      </c>
      <c r="J5" s="12"/>
      <c r="K5" s="49">
        <f>+SUMIFS(RRHH!$M:$M,RRHH!$F:$F,'Programación Medica'!B5,RRHH!$J:$J,'Programación Medica'!D5)</f>
        <v>11</v>
      </c>
      <c r="L5" s="57">
        <f t="shared" si="0"/>
        <v>0.45454545454545453</v>
      </c>
      <c r="M5" s="13">
        <f>+SUMIF(RRHH!F:F,'Programación Medica'!B5,RRHH!$M:$M)</f>
        <v>33</v>
      </c>
      <c r="N5" s="2">
        <f>+SUMIFS(I:I,B:B,B5,D:D,D5)-K5</f>
        <v>0</v>
      </c>
      <c r="O5" s="60">
        <f>IFERROR((IFERROR(VLOOKUP(B5,RRHH!F:S,11,0),0)+IFERROR(VLOOKUP(B5,RRHH!F:S,12,0),0)+IFERROR(VLOOKUP(B5,RRHH!F:S,13,0),0)+IFERROR(VLOOKUP(B5,RRHH!F:S,14,0),0))/5*I5+(250.5-(IFERROR(VLOOKUP(B5,RRHH!F:S,11,0),0)+IFERROR(VLOOKUP(B5,RRHH!F:S,12,0),0)+IFERROR(VLOOKUP(B5,RRHH!F:S,13,0),0)+IFERROR(VLOOKUP(B5,RRHH!F:S,14,0),0)))/5*(IFERROR(VLOOKUP(B5,RRHH!F:U,15,0),0)+IFERROR(VLOOKUP(B5,RRHH!F:U,16,0),0))/60*I5/M5,0)</f>
        <v>77.795454545454547</v>
      </c>
      <c r="P5" s="62" t="str">
        <f t="shared" si="1"/>
        <v/>
      </c>
      <c r="Q5" s="12"/>
      <c r="R5" t="str">
        <f>+IFERROR(VLOOKUP(G5,Diccionarios!K:L,2,0),"Act. No ident")</f>
        <v>NR</v>
      </c>
      <c r="S5" s="42"/>
      <c r="T5" s="42"/>
      <c r="X5" s="43"/>
      <c r="Y5" s="42"/>
    </row>
    <row r="6" spans="1:25" x14ac:dyDescent="0.25">
      <c r="A6" s="12"/>
      <c r="B6" s="12">
        <v>11111111</v>
      </c>
      <c r="C6" s="12">
        <v>1</v>
      </c>
      <c r="D6" s="2">
        <v>2</v>
      </c>
      <c r="E6" s="13">
        <f>+IFERROR(VLOOKUP(F6,Diccionarios!$C$3:$D$63,2,0),"No Valido")</f>
        <v>7022135</v>
      </c>
      <c r="F6" s="12" t="s">
        <v>45</v>
      </c>
      <c r="G6" s="13">
        <f>+IFERROR(VLOOKUP(H6,Diccionarios!J:M,2,0),"Act. No Ident")</f>
        <v>8</v>
      </c>
      <c r="H6" s="12" t="s">
        <v>84</v>
      </c>
      <c r="I6" s="12">
        <v>5</v>
      </c>
      <c r="J6" s="12">
        <v>0.5</v>
      </c>
      <c r="K6" s="49">
        <f>+SUMIFS(RRHH!$M:$M,RRHH!$F:$F,'Programación Medica'!B6,RRHH!$J:$J,'Programación Medica'!D6)</f>
        <v>11</v>
      </c>
      <c r="L6" s="57">
        <f t="shared" si="0"/>
        <v>0.45454545454545453</v>
      </c>
      <c r="M6" s="13">
        <f>+SUMIF(RRHH!F:F,'Programación Medica'!B6,RRHH!$M:$M)</f>
        <v>33</v>
      </c>
      <c r="N6" s="2">
        <f>+SUMIFS(I:I,B:B,B6,D:D,D6)-K6</f>
        <v>0</v>
      </c>
      <c r="O6" s="60">
        <f>IFERROR((IFERROR(VLOOKUP(B6,RRHH!F:S,11,0),0)+IFERROR(VLOOKUP(B6,RRHH!F:S,12,0),0)+IFERROR(VLOOKUP(B6,RRHH!F:S,13,0),0)+IFERROR(VLOOKUP(B6,RRHH!F:S,14,0),0))/5*I6+(250.5-(IFERROR(VLOOKUP(B6,RRHH!F:S,11,0),0)+IFERROR(VLOOKUP(B6,RRHH!F:S,12,0),0)+IFERROR(VLOOKUP(B6,RRHH!F:S,13,0),0)+IFERROR(VLOOKUP(B6,RRHH!F:S,14,0),0)))/5*(IFERROR(VLOOKUP(B6,RRHH!F:U,15,0),0)+IFERROR(VLOOKUP(B6,RRHH!F:U,16,0),0))/60*I6/M6,0)</f>
        <v>77.795454545454547</v>
      </c>
      <c r="P6" s="62">
        <f t="shared" si="1"/>
        <v>86.35227272727272</v>
      </c>
      <c r="Q6" s="12"/>
      <c r="R6" t="str">
        <f>+IFERROR(VLOOKUP(G6,Diccionarios!K:L,2,0),"Act. No ident")</f>
        <v>R</v>
      </c>
      <c r="S6" s="42"/>
      <c r="T6" s="42"/>
      <c r="X6" s="43"/>
      <c r="Y6" s="42"/>
    </row>
    <row r="7" spans="1:25" x14ac:dyDescent="0.25">
      <c r="A7" s="12"/>
      <c r="B7" s="12">
        <v>22222222</v>
      </c>
      <c r="C7" s="12">
        <v>2</v>
      </c>
      <c r="D7" s="2">
        <v>1</v>
      </c>
      <c r="E7" s="13">
        <f>+IFERROR(VLOOKUP(F7,Diccionarios!$C$3:$D$63,2,0),"No Valido")</f>
        <v>7024219</v>
      </c>
      <c r="F7" s="12" t="s">
        <v>14</v>
      </c>
      <c r="G7" s="13">
        <f>+IFERROR(VLOOKUP(H7,Diccionarios!J:M,2,0),"Act. No Ident")</f>
        <v>5</v>
      </c>
      <c r="H7" s="12" t="s">
        <v>81</v>
      </c>
      <c r="I7" s="12">
        <v>28</v>
      </c>
      <c r="J7" s="12"/>
      <c r="K7" s="49">
        <f>+SUMIFS(RRHH!$M:$M,RRHH!$F:$F,'Programación Medica'!B7,RRHH!$J:$J,'Programación Medica'!D7)</f>
        <v>28</v>
      </c>
      <c r="L7" s="57">
        <f t="shared" si="0"/>
        <v>1</v>
      </c>
      <c r="M7" s="13">
        <f>+SUMIF(RRHH!F:F,'Programación Medica'!B7,RRHH!$M:$M)</f>
        <v>28</v>
      </c>
      <c r="N7" s="2">
        <f>+SUMIFS(I:I,B:B,B7,D:D,D7)-K7</f>
        <v>0</v>
      </c>
      <c r="O7" s="60">
        <f>IFERROR((IFERROR(VLOOKUP(B7,RRHH!F:S,11,0),0)+IFERROR(VLOOKUP(B7,RRHH!F:S,12,0),0)+IFERROR(VLOOKUP(B7,RRHH!F:S,13,0),0)+IFERROR(VLOOKUP(B7,RRHH!F:S,14,0),0))/5*I7+(250.5-(IFERROR(VLOOKUP(B7,RRHH!F:S,11,0),0)+IFERROR(VLOOKUP(B7,RRHH!F:S,12,0),0)+IFERROR(VLOOKUP(B7,RRHH!F:S,13,0),0)+IFERROR(VLOOKUP(B7,RRHH!F:S,14,0),0)))/5*(IFERROR(VLOOKUP(B7,RRHH!F:U,15,0),0)+IFERROR(VLOOKUP(B7,RRHH!F:U,16,0),0))/60*I7/M7,0)</f>
        <v>420.70000000000005</v>
      </c>
      <c r="P7" s="62" t="str">
        <f t="shared" si="1"/>
        <v/>
      </c>
      <c r="Q7" s="12"/>
      <c r="R7" t="str">
        <f>+IFERROR(VLOOKUP(G7,Diccionarios!K:L,2,0),"Act. No ident")</f>
        <v>NR</v>
      </c>
      <c r="S7" s="20"/>
      <c r="T7" s="20"/>
      <c r="Y7" s="20"/>
    </row>
    <row r="8" spans="1:25" x14ac:dyDescent="0.25">
      <c r="A8" s="12"/>
      <c r="B8" s="12"/>
      <c r="C8" s="12"/>
      <c r="D8" s="2"/>
      <c r="E8" s="13" t="str">
        <f>+IFERROR(VLOOKUP(F8,Diccionarios!$C$3:$D$63,2,0),"No Valido")</f>
        <v>No Valido</v>
      </c>
      <c r="F8" s="12"/>
      <c r="G8" s="13" t="str">
        <f>+IFERROR(VLOOKUP(H8,Diccionarios!J:M,2,0),"Act. No Ident")</f>
        <v>Act. No Ident</v>
      </c>
      <c r="H8" s="12"/>
      <c r="I8" s="12"/>
      <c r="J8" s="12"/>
      <c r="K8" s="49">
        <f>+SUMIFS(RRHH!$M:$M,RRHH!$F:$F,'Programación Medica'!B8,RRHH!$J:$J,'Programación Medica'!D8)</f>
        <v>0</v>
      </c>
      <c r="L8" s="57">
        <f t="shared" si="0"/>
        <v>0</v>
      </c>
      <c r="M8" s="13">
        <f>+SUMIF(RRHH!F:F,'Programación Medica'!B8,RRHH!$M:$M)</f>
        <v>0</v>
      </c>
      <c r="N8" s="2">
        <f>+SUMIFS(I:I,B:B,B8,D:D,D8)-K8</f>
        <v>0</v>
      </c>
      <c r="O8" s="60">
        <f>IFERROR((IFERROR(VLOOKUP(B8,RRHH!F:S,11,0),0)+IFERROR(VLOOKUP(B8,RRHH!F:S,12,0),0)+IFERROR(VLOOKUP(B8,RRHH!F:S,13,0),0)+IFERROR(VLOOKUP(B8,RRHH!F:S,14,0),0))/5*I8+(250.5-(IFERROR(VLOOKUP(B8,RRHH!F:S,11,0),0)+IFERROR(VLOOKUP(B8,RRHH!F:S,12,0),0)+IFERROR(VLOOKUP(B8,RRHH!F:S,13,0),0)+IFERROR(VLOOKUP(B8,RRHH!F:S,14,0),0)))/5*(IFERROR(VLOOKUP(B8,RRHH!F:U,15,0),0)+IFERROR(VLOOKUP(B8,RRHH!F:U,16,0),0))/60*I8/M8,0)</f>
        <v>0</v>
      </c>
      <c r="P8" s="62" t="str">
        <f t="shared" si="1"/>
        <v/>
      </c>
      <c r="Q8" s="12"/>
      <c r="R8" t="str">
        <f>+IFERROR(VLOOKUP(G8,Diccionarios!K:L,2,0),"Act. No ident")</f>
        <v>Act. No ident</v>
      </c>
    </row>
    <row r="9" spans="1:25" x14ac:dyDescent="0.25">
      <c r="A9" s="12"/>
      <c r="B9" s="12"/>
      <c r="C9" s="12"/>
      <c r="D9" s="2"/>
      <c r="E9" s="13" t="str">
        <f>+IFERROR(VLOOKUP(F9,Diccionarios!$C$3:$D$63,2,0),"No Valido")</f>
        <v>No Valido</v>
      </c>
      <c r="F9" s="12"/>
      <c r="G9" s="13" t="str">
        <f>+IFERROR(VLOOKUP(H9,Diccionarios!J:M,2,0),"Act. No Ident")</f>
        <v>Act. No Ident</v>
      </c>
      <c r="H9" s="12"/>
      <c r="I9" s="12"/>
      <c r="J9" s="12"/>
      <c r="K9" s="49">
        <f>+SUMIFS(RRHH!$M:$M,RRHH!$F:$F,'Programación Medica'!B9,RRHH!$J:$J,'Programación Medica'!D9)</f>
        <v>0</v>
      </c>
      <c r="L9" s="57">
        <f t="shared" si="0"/>
        <v>0</v>
      </c>
      <c r="M9" s="13">
        <f>+SUMIF(RRHH!F:F,'Programación Medica'!B9,RRHH!$M:$M)</f>
        <v>0</v>
      </c>
      <c r="N9" s="2">
        <f>+SUMIFS(I:I,B:B,B9,D:D,D9)-K9</f>
        <v>0</v>
      </c>
      <c r="O9" s="60">
        <f>IFERROR((IFERROR(VLOOKUP(B9,RRHH!F:S,11,0),0)+IFERROR(VLOOKUP(B9,RRHH!F:S,12,0),0)+IFERROR(VLOOKUP(B9,RRHH!F:S,13,0),0)+IFERROR(VLOOKUP(B9,RRHH!F:S,14,0),0))/5*I9+(250.5-(IFERROR(VLOOKUP(B9,RRHH!F:S,11,0),0)+IFERROR(VLOOKUP(B9,RRHH!F:S,12,0),0)+IFERROR(VLOOKUP(B9,RRHH!F:S,13,0),0)+IFERROR(VLOOKUP(B9,RRHH!F:S,14,0),0)))/5*(IFERROR(VLOOKUP(B9,RRHH!F:U,15,0),0)+IFERROR(VLOOKUP(B9,RRHH!F:U,16,0),0))/60*I9/M9,0)</f>
        <v>0</v>
      </c>
      <c r="P9" s="62" t="str">
        <f t="shared" si="1"/>
        <v/>
      </c>
      <c r="Q9" s="12"/>
      <c r="R9" t="str">
        <f>+IFERROR(VLOOKUP(G9,Diccionarios!K:L,2,0),"Act. No ident")</f>
        <v>Act. No ident</v>
      </c>
    </row>
    <row r="10" spans="1:25" x14ac:dyDescent="0.25">
      <c r="A10" s="12"/>
      <c r="B10" s="12"/>
      <c r="C10" s="12"/>
      <c r="D10" s="2"/>
      <c r="E10" s="13" t="str">
        <f>+IFERROR(VLOOKUP(F10,Diccionarios!$C$3:$D$63,2,0),"No Valido")</f>
        <v>No Valido</v>
      </c>
      <c r="F10" s="12"/>
      <c r="G10" s="13" t="str">
        <f>+IFERROR(VLOOKUP(H10,Diccionarios!J:M,2,0),"Act. No Ident")</f>
        <v>Act. No Ident</v>
      </c>
      <c r="H10" s="12"/>
      <c r="I10" s="12"/>
      <c r="J10" s="12"/>
      <c r="K10" s="49">
        <f>+SUMIFS(RRHH!$M:$M,RRHH!$F:$F,'Programación Medica'!B10,RRHH!$J:$J,'Programación Medica'!D10)</f>
        <v>0</v>
      </c>
      <c r="L10" s="57">
        <f t="shared" si="0"/>
        <v>0</v>
      </c>
      <c r="M10" s="13">
        <f>+SUMIF(RRHH!F:F,'Programación Medica'!B10,RRHH!$M:$M)</f>
        <v>0</v>
      </c>
      <c r="N10" s="2">
        <f>+SUMIFS(I:I,B:B,B10,D:D,D10)-K10</f>
        <v>0</v>
      </c>
      <c r="O10" s="60">
        <f>IFERROR((IFERROR(VLOOKUP(B10,RRHH!F:S,11,0),0)+IFERROR(VLOOKUP(B10,RRHH!F:S,12,0),0)+IFERROR(VLOOKUP(B10,RRHH!F:S,13,0),0)+IFERROR(VLOOKUP(B10,RRHH!F:S,14,0),0))/5*I10+(250.5-(IFERROR(VLOOKUP(B10,RRHH!F:S,11,0),0)+IFERROR(VLOOKUP(B10,RRHH!F:S,12,0),0)+IFERROR(VLOOKUP(B10,RRHH!F:S,13,0),0)+IFERROR(VLOOKUP(B10,RRHH!F:S,14,0),0)))/5*(IFERROR(VLOOKUP(B10,RRHH!F:U,15,0),0)+IFERROR(VLOOKUP(B10,RRHH!F:U,16,0),0))/60*I10/M10,0)</f>
        <v>0</v>
      </c>
      <c r="P10" s="62" t="str">
        <f t="shared" si="1"/>
        <v/>
      </c>
      <c r="Q10" s="12"/>
      <c r="R10" t="str">
        <f>+IFERROR(VLOOKUP(G10,Diccionarios!K:L,2,0),"Act. No ident")</f>
        <v>Act. No ident</v>
      </c>
    </row>
    <row r="11" spans="1:25" x14ac:dyDescent="0.25">
      <c r="A11" s="12"/>
      <c r="B11" s="12"/>
      <c r="C11" s="12"/>
      <c r="D11" s="2"/>
      <c r="E11" s="13" t="str">
        <f>+IFERROR(VLOOKUP(F11,Diccionarios!$C$3:$D$63,2,0),"No Valido")</f>
        <v>No Valido</v>
      </c>
      <c r="F11" s="12"/>
      <c r="G11" s="13" t="str">
        <f>+IFERROR(VLOOKUP(H11,Diccionarios!J:M,2,0),"Act. No Ident")</f>
        <v>Act. No Ident</v>
      </c>
      <c r="H11" s="12"/>
      <c r="I11" s="12"/>
      <c r="J11" s="12"/>
      <c r="K11" s="49">
        <f>+SUMIFS(RRHH!$M:$M,RRHH!$F:$F,'Programación Medica'!B11,RRHH!$J:$J,'Programación Medica'!D11)</f>
        <v>0</v>
      </c>
      <c r="L11" s="57">
        <f t="shared" si="0"/>
        <v>0</v>
      </c>
      <c r="M11" s="13">
        <f>+SUMIF(RRHH!F:F,'Programación Medica'!B11,RRHH!$M:$M)</f>
        <v>0</v>
      </c>
      <c r="N11" s="2">
        <f>+SUMIFS(I:I,B:B,B11,D:D,D11)-K11</f>
        <v>0</v>
      </c>
      <c r="O11" s="60">
        <f>IFERROR((IFERROR(VLOOKUP(B11,RRHH!F:S,11,0),0)+IFERROR(VLOOKUP(B11,RRHH!F:S,12,0),0)+IFERROR(VLOOKUP(B11,RRHH!F:S,13,0),0)+IFERROR(VLOOKUP(B11,RRHH!F:S,14,0),0))/5*I11+(250.5-(IFERROR(VLOOKUP(B11,RRHH!F:S,11,0),0)+IFERROR(VLOOKUP(B11,RRHH!F:S,12,0),0)+IFERROR(VLOOKUP(B11,RRHH!F:S,13,0),0)+IFERROR(VLOOKUP(B11,RRHH!F:S,14,0),0)))/5*(IFERROR(VLOOKUP(B11,RRHH!F:U,15,0),0)+IFERROR(VLOOKUP(B11,RRHH!F:U,16,0),0))/60*I11/M11,0)</f>
        <v>0</v>
      </c>
      <c r="P11" s="62" t="str">
        <f t="shared" si="1"/>
        <v/>
      </c>
      <c r="Q11" s="12"/>
      <c r="R11" t="str">
        <f>+IFERROR(VLOOKUP(G11,Diccionarios!K:L,2,0),"Act. No ident")</f>
        <v>Act. No ident</v>
      </c>
    </row>
    <row r="12" spans="1:25" x14ac:dyDescent="0.25">
      <c r="A12" s="12"/>
      <c r="B12" s="12"/>
      <c r="C12" s="12"/>
      <c r="D12" s="2"/>
      <c r="E12" s="13" t="str">
        <f>+IFERROR(VLOOKUP(F12,Diccionarios!$C$3:$D$63,2,0),"No Valido")</f>
        <v>No Valido</v>
      </c>
      <c r="F12" s="12"/>
      <c r="G12" s="13" t="str">
        <f>+IFERROR(VLOOKUP(H12,Diccionarios!J:M,2,0),"Act. No Ident")</f>
        <v>Act. No Ident</v>
      </c>
      <c r="H12" s="12"/>
      <c r="I12" s="12"/>
      <c r="J12" s="12"/>
      <c r="K12" s="49">
        <f>+SUMIFS(RRHH!$M:$M,RRHH!$F:$F,'Programación Medica'!B12,RRHH!$J:$J,'Programación Medica'!D12)</f>
        <v>0</v>
      </c>
      <c r="L12" s="57">
        <f t="shared" si="0"/>
        <v>0</v>
      </c>
      <c r="M12" s="13">
        <f>+SUMIF(RRHH!F:F,'Programación Medica'!B12,RRHH!$M:$M)</f>
        <v>0</v>
      </c>
      <c r="N12" s="2">
        <f>+SUMIFS(I:I,B:B,B12,D:D,D12)-K12</f>
        <v>0</v>
      </c>
      <c r="O12" s="60">
        <f>IFERROR((IFERROR(VLOOKUP(B12,RRHH!F:S,11,0),0)+IFERROR(VLOOKUP(B12,RRHH!F:S,12,0),0)+IFERROR(VLOOKUP(B12,RRHH!F:S,13,0),0)+IFERROR(VLOOKUP(B12,RRHH!F:S,14,0),0))/5*I12+(250.5-(IFERROR(VLOOKUP(B12,RRHH!F:S,11,0),0)+IFERROR(VLOOKUP(B12,RRHH!F:S,12,0),0)+IFERROR(VLOOKUP(B12,RRHH!F:S,13,0),0)+IFERROR(VLOOKUP(B12,RRHH!F:S,14,0),0)))/5*(IFERROR(VLOOKUP(B12,RRHH!F:U,15,0),0)+IFERROR(VLOOKUP(B12,RRHH!F:U,16,0),0))/60*I12/M12,0)</f>
        <v>0</v>
      </c>
      <c r="P12" s="62" t="str">
        <f t="shared" si="1"/>
        <v/>
      </c>
      <c r="Q12" s="12"/>
      <c r="R12" t="str">
        <f>+IFERROR(VLOOKUP(G12,Diccionarios!K:L,2,0),"Act. No ident")</f>
        <v>Act. No ident</v>
      </c>
    </row>
    <row r="13" spans="1:25" x14ac:dyDescent="0.25">
      <c r="A13" s="12"/>
      <c r="B13" s="12"/>
      <c r="C13" s="12"/>
      <c r="D13" s="2"/>
      <c r="E13" s="13" t="str">
        <f>+IFERROR(VLOOKUP(F13,Diccionarios!$C$3:$D$63,2,0),"No Valido")</f>
        <v>No Valido</v>
      </c>
      <c r="F13" s="12"/>
      <c r="G13" s="13" t="str">
        <f>+IFERROR(VLOOKUP(H13,Diccionarios!J:M,2,0),"Act. No Ident")</f>
        <v>Act. No Ident</v>
      </c>
      <c r="H13" s="12"/>
      <c r="I13" s="12"/>
      <c r="J13" s="12"/>
      <c r="K13" s="49">
        <f>+SUMIFS(RRHH!$M:$M,RRHH!$F:$F,'Programación Medica'!B13,RRHH!$J:$J,'Programación Medica'!D13)</f>
        <v>0</v>
      </c>
      <c r="L13" s="57">
        <f t="shared" si="0"/>
        <v>0</v>
      </c>
      <c r="M13" s="13">
        <f>+SUMIF(RRHH!F:F,'Programación Medica'!B13,RRHH!$M:$M)</f>
        <v>0</v>
      </c>
      <c r="N13" s="2">
        <f>+SUMIFS(I:I,B:B,B13,D:D,D13)-K13</f>
        <v>0</v>
      </c>
      <c r="O13" s="60">
        <f>IFERROR((IFERROR(VLOOKUP(B13,RRHH!F:S,11,0),0)+IFERROR(VLOOKUP(B13,RRHH!F:S,12,0),0)+IFERROR(VLOOKUP(B13,RRHH!F:S,13,0),0)+IFERROR(VLOOKUP(B13,RRHH!F:S,14,0),0))/5*I13+(250.5-(IFERROR(VLOOKUP(B13,RRHH!F:S,11,0),0)+IFERROR(VLOOKUP(B13,RRHH!F:S,12,0),0)+IFERROR(VLOOKUP(B13,RRHH!F:S,13,0),0)+IFERROR(VLOOKUP(B13,RRHH!F:S,14,0),0)))/5*(IFERROR(VLOOKUP(B13,RRHH!F:U,15,0),0)+IFERROR(VLOOKUP(B13,RRHH!F:U,16,0),0))/60*I13/M13,0)</f>
        <v>0</v>
      </c>
      <c r="P13" s="62" t="str">
        <f t="shared" si="1"/>
        <v/>
      </c>
      <c r="Q13" s="12"/>
      <c r="R13" t="str">
        <f>+IFERROR(VLOOKUP(G13,Diccionarios!K:L,2,0),"Act. No ident")</f>
        <v>Act. No ident</v>
      </c>
    </row>
    <row r="14" spans="1:25" x14ac:dyDescent="0.25">
      <c r="A14" s="12"/>
      <c r="B14" s="12"/>
      <c r="C14" s="12"/>
      <c r="D14" s="2"/>
      <c r="E14" s="13" t="str">
        <f>+IFERROR(VLOOKUP(F14,Diccionarios!$C$3:$D$63,2,0),"No Valido")</f>
        <v>No Valido</v>
      </c>
      <c r="F14" s="12"/>
      <c r="G14" s="13" t="str">
        <f>+IFERROR(VLOOKUP(H14,Diccionarios!J:M,2,0),"Act. No Ident")</f>
        <v>Act. No Ident</v>
      </c>
      <c r="H14" s="12"/>
      <c r="I14" s="12"/>
      <c r="J14" s="12"/>
      <c r="K14" s="49">
        <f>+SUMIFS(RRHH!$M:$M,RRHH!$F:$F,'Programación Medica'!B14,RRHH!$J:$J,'Programación Medica'!D14)</f>
        <v>0</v>
      </c>
      <c r="L14" s="57">
        <f t="shared" si="0"/>
        <v>0</v>
      </c>
      <c r="M14" s="13">
        <f>+SUMIF(RRHH!F:F,'Programación Medica'!B14,RRHH!$M:$M)</f>
        <v>0</v>
      </c>
      <c r="N14" s="2">
        <f>+SUMIFS(I:I,B:B,B14,D:D,D14)-K14</f>
        <v>0</v>
      </c>
      <c r="O14" s="60">
        <f>IFERROR((IFERROR(VLOOKUP(B14,RRHH!F:S,11,0),0)+IFERROR(VLOOKUP(B14,RRHH!F:S,12,0),0)+IFERROR(VLOOKUP(B14,RRHH!F:S,13,0),0)+IFERROR(VLOOKUP(B14,RRHH!F:S,14,0),0))/5*I14+(250.5-(IFERROR(VLOOKUP(B14,RRHH!F:S,11,0),0)+IFERROR(VLOOKUP(B14,RRHH!F:S,12,0),0)+IFERROR(VLOOKUP(B14,RRHH!F:S,13,0),0)+IFERROR(VLOOKUP(B14,RRHH!F:S,14,0),0)))/5*(IFERROR(VLOOKUP(B14,RRHH!F:U,15,0),0)+IFERROR(VLOOKUP(B14,RRHH!F:U,16,0),0))/60*I14/M14,0)</f>
        <v>0</v>
      </c>
      <c r="P14" s="62" t="str">
        <f t="shared" si="1"/>
        <v/>
      </c>
      <c r="Q14" s="12"/>
      <c r="R14" t="str">
        <f>+IFERROR(VLOOKUP(G14,Diccionarios!K:L,2,0),"Act. No ident")</f>
        <v>Act. No ident</v>
      </c>
    </row>
    <row r="15" spans="1:25" x14ac:dyDescent="0.25">
      <c r="A15" s="12"/>
      <c r="B15" s="12"/>
      <c r="C15" s="12"/>
      <c r="D15" s="2"/>
      <c r="E15" s="13" t="str">
        <f>+IFERROR(VLOOKUP(F15,Diccionarios!$C$3:$D$63,2,0),"No Valido")</f>
        <v>No Valido</v>
      </c>
      <c r="F15" s="12"/>
      <c r="G15" s="13" t="str">
        <f>+IFERROR(VLOOKUP(H15,Diccionarios!J:M,2,0),"Act. No Ident")</f>
        <v>Act. No Ident</v>
      </c>
      <c r="H15" s="12"/>
      <c r="I15" s="12"/>
      <c r="J15" s="12"/>
      <c r="K15" s="49">
        <f>+SUMIFS(RRHH!$M:$M,RRHH!$F:$F,'Programación Medica'!B15,RRHH!$J:$J,'Programación Medica'!D15)</f>
        <v>0</v>
      </c>
      <c r="L15" s="57">
        <f t="shared" si="0"/>
        <v>0</v>
      </c>
      <c r="M15" s="13">
        <f>+SUMIF(RRHH!F:F,'Programación Medica'!B15,RRHH!$M:$M)</f>
        <v>0</v>
      </c>
      <c r="N15" s="2">
        <f>+SUMIFS(I:I,B:B,B15,D:D,D15)-K15</f>
        <v>0</v>
      </c>
      <c r="O15" s="60">
        <f>IFERROR((IFERROR(VLOOKUP(B15,RRHH!F:S,11,0),0)+IFERROR(VLOOKUP(B15,RRHH!F:S,12,0),0)+IFERROR(VLOOKUP(B15,RRHH!F:S,13,0),0)+IFERROR(VLOOKUP(B15,RRHH!F:S,14,0),0))/5*I15+(250.5-(IFERROR(VLOOKUP(B15,RRHH!F:S,11,0),0)+IFERROR(VLOOKUP(B15,RRHH!F:S,12,0),0)+IFERROR(VLOOKUP(B15,RRHH!F:S,13,0),0)+IFERROR(VLOOKUP(B15,RRHH!F:S,14,0),0)))/5*(IFERROR(VLOOKUP(B15,RRHH!F:U,15,0),0)+IFERROR(VLOOKUP(B15,RRHH!F:U,16,0),0))/60*I15/M15,0)</f>
        <v>0</v>
      </c>
      <c r="P15" s="62" t="str">
        <f t="shared" si="1"/>
        <v/>
      </c>
      <c r="Q15" s="12"/>
      <c r="R15" t="str">
        <f>+IFERROR(VLOOKUP(G15,Diccionarios!K:L,2,0),"Act. No ident")</f>
        <v>Act. No ident</v>
      </c>
    </row>
    <row r="16" spans="1:25" x14ac:dyDescent="0.25">
      <c r="A16" s="12"/>
      <c r="B16" s="12"/>
      <c r="C16" s="12"/>
      <c r="D16" s="2"/>
      <c r="E16" s="13" t="str">
        <f>+IFERROR(VLOOKUP(F16,Diccionarios!$C$3:$D$63,2,0),"No Valido")</f>
        <v>No Valido</v>
      </c>
      <c r="F16" s="12"/>
      <c r="G16" s="13" t="str">
        <f>+IFERROR(VLOOKUP(H16,Diccionarios!J:M,2,0),"Act. No Ident")</f>
        <v>Act. No Ident</v>
      </c>
      <c r="H16" s="12"/>
      <c r="I16" s="12"/>
      <c r="J16" s="12"/>
      <c r="K16" s="49">
        <f>+SUMIFS(RRHH!$M:$M,RRHH!$F:$F,'Programación Medica'!B16,RRHH!$J:$J,'Programación Medica'!D16)</f>
        <v>0</v>
      </c>
      <c r="L16" s="57">
        <f t="shared" si="0"/>
        <v>0</v>
      </c>
      <c r="M16" s="13">
        <f>+SUMIF(RRHH!F:F,'Programación Medica'!B16,RRHH!$M:$M)</f>
        <v>0</v>
      </c>
      <c r="N16" s="2">
        <f>+SUMIFS(I:I,B:B,B16,D:D,D16)-K16</f>
        <v>0</v>
      </c>
      <c r="O16" s="60">
        <f>IFERROR((IFERROR(VLOOKUP(B16,RRHH!F:S,11,0),0)+IFERROR(VLOOKUP(B16,RRHH!F:S,12,0),0)+IFERROR(VLOOKUP(B16,RRHH!F:S,13,0),0)+IFERROR(VLOOKUP(B16,RRHH!F:S,14,0),0))/5*I16+(250.5-(IFERROR(VLOOKUP(B16,RRHH!F:S,11,0),0)+IFERROR(VLOOKUP(B16,RRHH!F:S,12,0),0)+IFERROR(VLOOKUP(B16,RRHH!F:S,13,0),0)+IFERROR(VLOOKUP(B16,RRHH!F:S,14,0),0)))/5*(IFERROR(VLOOKUP(B16,RRHH!F:U,15,0),0)+IFERROR(VLOOKUP(B16,RRHH!F:U,16,0),0))/60*I16/M16,0)</f>
        <v>0</v>
      </c>
      <c r="P16" s="62" t="str">
        <f t="shared" si="1"/>
        <v/>
      </c>
      <c r="Q16" s="12"/>
      <c r="R16" t="str">
        <f>+IFERROR(VLOOKUP(G16,Diccionarios!K:L,2,0),"Act. No ident")</f>
        <v>Act. No ident</v>
      </c>
    </row>
    <row r="17" spans="1:18" x14ac:dyDescent="0.25">
      <c r="A17" s="12"/>
      <c r="B17" s="12"/>
      <c r="C17" s="12"/>
      <c r="D17" s="2"/>
      <c r="E17" s="13" t="str">
        <f>+IFERROR(VLOOKUP(F17,Diccionarios!$C$3:$D$63,2,0),"No Valido")</f>
        <v>No Valido</v>
      </c>
      <c r="F17" s="12"/>
      <c r="G17" s="13" t="str">
        <f>+IFERROR(VLOOKUP(H17,Diccionarios!J:M,2,0),"Act. No Ident")</f>
        <v>Act. No Ident</v>
      </c>
      <c r="H17" s="12"/>
      <c r="I17" s="12"/>
      <c r="J17" s="12"/>
      <c r="K17" s="49">
        <f>+SUMIFS(RRHH!$M:$M,RRHH!$F:$F,'Programación Medica'!B17,RRHH!$J:$J,'Programación Medica'!D17)</f>
        <v>0</v>
      </c>
      <c r="L17" s="57">
        <f t="shared" si="0"/>
        <v>0</v>
      </c>
      <c r="M17" s="13">
        <f>+SUMIF(RRHH!F:F,'Programación Medica'!B17,RRHH!$M:$M)</f>
        <v>0</v>
      </c>
      <c r="N17" s="2">
        <f>+SUMIFS(I:I,B:B,B17,D:D,D17)-K17</f>
        <v>0</v>
      </c>
      <c r="O17" s="60">
        <f>IFERROR((IFERROR(VLOOKUP(B17,RRHH!F:S,11,0),0)+IFERROR(VLOOKUP(B17,RRHH!F:S,12,0),0)+IFERROR(VLOOKUP(B17,RRHH!F:S,13,0),0)+IFERROR(VLOOKUP(B17,RRHH!F:S,14,0),0))/5*I17+(250.5-(IFERROR(VLOOKUP(B17,RRHH!F:S,11,0),0)+IFERROR(VLOOKUP(B17,RRHH!F:S,12,0),0)+IFERROR(VLOOKUP(B17,RRHH!F:S,13,0),0)+IFERROR(VLOOKUP(B17,RRHH!F:S,14,0),0)))/5*(IFERROR(VLOOKUP(B17,RRHH!F:U,15,0),0)+IFERROR(VLOOKUP(B17,RRHH!F:U,16,0),0))/60*I17/M17,0)</f>
        <v>0</v>
      </c>
      <c r="P17" s="62" t="str">
        <f t="shared" si="1"/>
        <v/>
      </c>
      <c r="Q17" s="12"/>
      <c r="R17" t="str">
        <f>+IFERROR(VLOOKUP(G17,Diccionarios!K:L,2,0),"Act. No ident")</f>
        <v>Act. No ident</v>
      </c>
    </row>
    <row r="18" spans="1:18" x14ac:dyDescent="0.25">
      <c r="A18" s="12"/>
      <c r="B18" s="12"/>
      <c r="C18" s="12"/>
      <c r="D18" s="2"/>
      <c r="E18" s="13" t="str">
        <f>+IFERROR(VLOOKUP(F18,Diccionarios!$C$3:$D$63,2,0),"No Valido")</f>
        <v>No Valido</v>
      </c>
      <c r="F18" s="12"/>
      <c r="G18" s="13" t="str">
        <f>+IFERROR(VLOOKUP(H18,Diccionarios!J:M,2,0),"Act. No Ident")</f>
        <v>Act. No Ident</v>
      </c>
      <c r="H18" s="12"/>
      <c r="I18" s="12"/>
      <c r="J18" s="12"/>
      <c r="K18" s="49">
        <f>+SUMIFS(RRHH!$M:$M,RRHH!$F:$F,'Programación Medica'!B18,RRHH!$J:$J,'Programación Medica'!D18)</f>
        <v>0</v>
      </c>
      <c r="L18" s="57">
        <f t="shared" si="0"/>
        <v>0</v>
      </c>
      <c r="M18" s="13">
        <f>+SUMIF(RRHH!F:F,'Programación Medica'!B18,RRHH!$M:$M)</f>
        <v>0</v>
      </c>
      <c r="N18" s="2">
        <f>+SUMIFS(I:I,B:B,B18,D:D,D18)-K18</f>
        <v>0</v>
      </c>
      <c r="O18" s="60">
        <f>IFERROR((IFERROR(VLOOKUP(B18,RRHH!F:S,11,0),0)+IFERROR(VLOOKUP(B18,RRHH!F:S,12,0),0)+IFERROR(VLOOKUP(B18,RRHH!F:S,13,0),0)+IFERROR(VLOOKUP(B18,RRHH!F:S,14,0),0))/5*I18+(250.5-(IFERROR(VLOOKUP(B18,RRHH!F:S,11,0),0)+IFERROR(VLOOKUP(B18,RRHH!F:S,12,0),0)+IFERROR(VLOOKUP(B18,RRHH!F:S,13,0),0)+IFERROR(VLOOKUP(B18,RRHH!F:S,14,0),0)))/5*(IFERROR(VLOOKUP(B18,RRHH!F:U,15,0),0)+IFERROR(VLOOKUP(B18,RRHH!F:U,16,0),0))/60*I18/M18,0)</f>
        <v>0</v>
      </c>
      <c r="P18" s="62" t="str">
        <f t="shared" si="1"/>
        <v/>
      </c>
      <c r="Q18" s="12"/>
      <c r="R18" t="str">
        <f>+IFERROR(VLOOKUP(G18,Diccionarios!K:L,2,0),"Act. No ident")</f>
        <v>Act. No ident</v>
      </c>
    </row>
    <row r="19" spans="1:18" x14ac:dyDescent="0.25">
      <c r="A19" s="12"/>
      <c r="B19" s="12"/>
      <c r="C19" s="12"/>
      <c r="D19" s="2"/>
      <c r="E19" s="13" t="str">
        <f>+IFERROR(VLOOKUP(F19,Diccionarios!$C$3:$D$63,2,0),"No Valido")</f>
        <v>No Valido</v>
      </c>
      <c r="F19" s="12"/>
      <c r="G19" s="13" t="str">
        <f>+IFERROR(VLOOKUP(H19,Diccionarios!J:M,2,0),"Act. No Ident")</f>
        <v>Act. No Ident</v>
      </c>
      <c r="H19" s="12"/>
      <c r="I19" s="12"/>
      <c r="J19" s="12"/>
      <c r="K19" s="49">
        <f>+SUMIFS(RRHH!$M:$M,RRHH!$F:$F,'Programación Medica'!B19,RRHH!$J:$J,'Programación Medica'!D19)</f>
        <v>0</v>
      </c>
      <c r="L19" s="57">
        <f t="shared" si="0"/>
        <v>0</v>
      </c>
      <c r="M19" s="13">
        <f>+SUMIF(RRHH!F:F,'Programación Medica'!B19,RRHH!$M:$M)</f>
        <v>0</v>
      </c>
      <c r="N19" s="2">
        <f>+SUMIFS(I:I,B:B,B19,D:D,D19)-K19</f>
        <v>0</v>
      </c>
      <c r="O19" s="60">
        <f>IFERROR((IFERROR(VLOOKUP(B19,RRHH!F:S,11,0),0)+IFERROR(VLOOKUP(B19,RRHH!F:S,12,0),0)+IFERROR(VLOOKUP(B19,RRHH!F:S,13,0),0)+IFERROR(VLOOKUP(B19,RRHH!F:S,14,0),0))/5*I19+(250.5-(IFERROR(VLOOKUP(B19,RRHH!F:S,11,0),0)+IFERROR(VLOOKUP(B19,RRHH!F:S,12,0),0)+IFERROR(VLOOKUP(B19,RRHH!F:S,13,0),0)+IFERROR(VLOOKUP(B19,RRHH!F:S,14,0),0)))/5*(IFERROR(VLOOKUP(B19,RRHH!F:U,15,0),0)+IFERROR(VLOOKUP(B19,RRHH!F:U,16,0),0))/60*I19/M19,0)</f>
        <v>0</v>
      </c>
      <c r="P19" s="62" t="str">
        <f t="shared" si="1"/>
        <v/>
      </c>
      <c r="Q19" s="12"/>
      <c r="R19" t="str">
        <f>+IFERROR(VLOOKUP(G19,Diccionarios!K:L,2,0),"Act. No ident")</f>
        <v>Act. No ident</v>
      </c>
    </row>
    <row r="20" spans="1:18" x14ac:dyDescent="0.25">
      <c r="A20" s="12"/>
      <c r="B20" s="12"/>
      <c r="C20" s="12"/>
      <c r="D20" s="2"/>
      <c r="E20" s="13" t="str">
        <f>+IFERROR(VLOOKUP(F20,Diccionarios!$C$3:$D$63,2,0),"No Valido")</f>
        <v>No Valido</v>
      </c>
      <c r="F20" s="12"/>
      <c r="G20" s="13" t="str">
        <f>+IFERROR(VLOOKUP(H20,Diccionarios!J:M,2,0),"Act. No Ident")</f>
        <v>Act. No Ident</v>
      </c>
      <c r="H20" s="12"/>
      <c r="I20" s="12"/>
      <c r="J20" s="12"/>
      <c r="K20" s="49">
        <f>+SUMIFS(RRHH!$M:$M,RRHH!$F:$F,'Programación Medica'!B20,RRHH!$J:$J,'Programación Medica'!D20)</f>
        <v>0</v>
      </c>
      <c r="L20" s="57">
        <f t="shared" si="0"/>
        <v>0</v>
      </c>
      <c r="M20" s="13">
        <f>+SUMIF(RRHH!F:F,'Programación Medica'!B20,RRHH!$M:$M)</f>
        <v>0</v>
      </c>
      <c r="N20" s="2">
        <f>+SUMIFS(I:I,B:B,B20,D:D,D20)-K20</f>
        <v>0</v>
      </c>
      <c r="O20" s="60">
        <f>IFERROR((IFERROR(VLOOKUP(B20,RRHH!F:S,11,0),0)+IFERROR(VLOOKUP(B20,RRHH!F:S,12,0),0)+IFERROR(VLOOKUP(B20,RRHH!F:S,13,0),0)+IFERROR(VLOOKUP(B20,RRHH!F:S,14,0),0))/5*I20+(250.5-(IFERROR(VLOOKUP(B20,RRHH!F:S,11,0),0)+IFERROR(VLOOKUP(B20,RRHH!F:S,12,0),0)+IFERROR(VLOOKUP(B20,RRHH!F:S,13,0),0)+IFERROR(VLOOKUP(B20,RRHH!F:S,14,0),0)))/5*(IFERROR(VLOOKUP(B20,RRHH!F:U,15,0),0)+IFERROR(VLOOKUP(B20,RRHH!F:U,16,0),0))/60*I20/M20,0)</f>
        <v>0</v>
      </c>
      <c r="P20" s="62" t="str">
        <f t="shared" si="1"/>
        <v/>
      </c>
      <c r="Q20" s="12"/>
      <c r="R20" t="str">
        <f>+IFERROR(VLOOKUP(G20,Diccionarios!K:L,2,0),"Act. No ident")</f>
        <v>Act. No ident</v>
      </c>
    </row>
    <row r="21" spans="1:18" x14ac:dyDescent="0.25">
      <c r="A21" s="12"/>
      <c r="B21" s="12"/>
      <c r="C21" s="12"/>
      <c r="D21" s="2"/>
      <c r="E21" s="13" t="str">
        <f>+IFERROR(VLOOKUP(F21,Diccionarios!$C$3:$D$63,2,0),"No Valido")</f>
        <v>No Valido</v>
      </c>
      <c r="F21" s="12"/>
      <c r="G21" s="13" t="str">
        <f>+IFERROR(VLOOKUP(H21,Diccionarios!J:M,2,0),"Act. No Ident")</f>
        <v>Act. No Ident</v>
      </c>
      <c r="H21" s="12"/>
      <c r="I21" s="12"/>
      <c r="J21" s="12"/>
      <c r="K21" s="49">
        <f>+SUMIFS(RRHH!$M:$M,RRHH!$F:$F,'Programación Medica'!B21,RRHH!$J:$J,'Programación Medica'!D21)</f>
        <v>0</v>
      </c>
      <c r="L21" s="57">
        <f t="shared" si="0"/>
        <v>0</v>
      </c>
      <c r="M21" s="13">
        <f>+SUMIF(RRHH!F:F,'Programación Medica'!B21,RRHH!$M:$M)</f>
        <v>0</v>
      </c>
      <c r="N21" s="2">
        <f>+SUMIFS(I:I,B:B,B21,D:D,D21)-K21</f>
        <v>0</v>
      </c>
      <c r="O21" s="60">
        <f>IFERROR((IFERROR(VLOOKUP(B21,RRHH!F:S,11,0),0)+IFERROR(VLOOKUP(B21,RRHH!F:S,12,0),0)+IFERROR(VLOOKUP(B21,RRHH!F:S,13,0),0)+IFERROR(VLOOKUP(B21,RRHH!F:S,14,0),0))/5*I21+(250.5-(IFERROR(VLOOKUP(B21,RRHH!F:S,11,0),0)+IFERROR(VLOOKUP(B21,RRHH!F:S,12,0),0)+IFERROR(VLOOKUP(B21,RRHH!F:S,13,0),0)+IFERROR(VLOOKUP(B21,RRHH!F:S,14,0),0)))/5*(IFERROR(VLOOKUP(B21,RRHH!F:U,15,0),0)+IFERROR(VLOOKUP(B21,RRHH!F:U,16,0),0))/60*I21/M21,0)</f>
        <v>0</v>
      </c>
      <c r="P21" s="62" t="str">
        <f t="shared" si="1"/>
        <v/>
      </c>
      <c r="Q21" s="12"/>
      <c r="R21" t="str">
        <f>+IFERROR(VLOOKUP(G21,Diccionarios!K:L,2,0),"Act. No ident")</f>
        <v>Act. No ident</v>
      </c>
    </row>
    <row r="22" spans="1:18" x14ac:dyDescent="0.25">
      <c r="A22" s="12"/>
      <c r="B22" s="12"/>
      <c r="C22" s="12"/>
      <c r="D22" s="2"/>
      <c r="E22" s="13" t="str">
        <f>+IFERROR(VLOOKUP(F22,Diccionarios!$C$3:$D$63,2,0),"No Valido")</f>
        <v>No Valido</v>
      </c>
      <c r="F22" s="12"/>
      <c r="G22" s="13" t="str">
        <f>+IFERROR(VLOOKUP(H22,Diccionarios!J:M,2,0),"Act. No Ident")</f>
        <v>Act. No Ident</v>
      </c>
      <c r="H22" s="12"/>
      <c r="I22" s="12"/>
      <c r="J22" s="12"/>
      <c r="K22" s="49">
        <f>+SUMIFS(RRHH!$M:$M,RRHH!$F:$F,'Programación Medica'!B22,RRHH!$J:$J,'Programación Medica'!D22)</f>
        <v>0</v>
      </c>
      <c r="L22" s="57">
        <f t="shared" si="0"/>
        <v>0</v>
      </c>
      <c r="M22" s="13">
        <f>+SUMIF(RRHH!F:F,'Programación Medica'!B22,RRHH!$M:$M)</f>
        <v>0</v>
      </c>
      <c r="N22" s="2">
        <f>+SUMIFS(I:I,B:B,B22,D:D,D22)-K22</f>
        <v>0</v>
      </c>
      <c r="O22" s="60">
        <f>IFERROR((IFERROR(VLOOKUP(B22,RRHH!F:S,11,0),0)+IFERROR(VLOOKUP(B22,RRHH!F:S,12,0),0)+IFERROR(VLOOKUP(B22,RRHH!F:S,13,0),0)+IFERROR(VLOOKUP(B22,RRHH!F:S,14,0),0))/5*I22+(250.5-(IFERROR(VLOOKUP(B22,RRHH!F:S,11,0),0)+IFERROR(VLOOKUP(B22,RRHH!F:S,12,0),0)+IFERROR(VLOOKUP(B22,RRHH!F:S,13,0),0)+IFERROR(VLOOKUP(B22,RRHH!F:S,14,0),0)))/5*(IFERROR(VLOOKUP(B22,RRHH!F:U,15,0),0)+IFERROR(VLOOKUP(B22,RRHH!F:U,16,0),0))/60*I22/M22,0)</f>
        <v>0</v>
      </c>
      <c r="P22" s="62" t="str">
        <f t="shared" si="1"/>
        <v/>
      </c>
      <c r="Q22" s="12"/>
      <c r="R22" t="str">
        <f>+IFERROR(VLOOKUP(G22,Diccionarios!K:L,2,0),"Act. No ident")</f>
        <v>Act. No ident</v>
      </c>
    </row>
    <row r="23" spans="1:18" x14ac:dyDescent="0.25">
      <c r="A23" s="12"/>
      <c r="B23" s="12"/>
      <c r="C23" s="12"/>
      <c r="D23" s="2"/>
      <c r="E23" s="13" t="str">
        <f>+IFERROR(VLOOKUP(F23,Diccionarios!$C$3:$D$63,2,0),"No Valido")</f>
        <v>No Valido</v>
      </c>
      <c r="F23" s="12"/>
      <c r="G23" s="13" t="str">
        <f>+IFERROR(VLOOKUP(H23,Diccionarios!J:M,2,0),"Act. No Ident")</f>
        <v>Act. No Ident</v>
      </c>
      <c r="H23" s="12"/>
      <c r="I23" s="12"/>
      <c r="J23" s="12"/>
      <c r="K23" s="49">
        <f>+SUMIFS(RRHH!$M:$M,RRHH!$F:$F,'Programación Medica'!B23,RRHH!$J:$J,'Programación Medica'!D23)</f>
        <v>0</v>
      </c>
      <c r="L23" s="57">
        <f t="shared" si="0"/>
        <v>0</v>
      </c>
      <c r="M23" s="13">
        <f>+SUMIF(RRHH!F:F,'Programación Medica'!B23,RRHH!$M:$M)</f>
        <v>0</v>
      </c>
      <c r="N23" s="2">
        <f>+SUMIFS(I:I,B:B,B23,D:D,D23)-K23</f>
        <v>0</v>
      </c>
      <c r="O23" s="60">
        <f>IFERROR((IFERROR(VLOOKUP(B23,RRHH!F:S,11,0),0)+IFERROR(VLOOKUP(B23,RRHH!F:S,12,0),0)+IFERROR(VLOOKUP(B23,RRHH!F:S,13,0),0)+IFERROR(VLOOKUP(B23,RRHH!F:S,14,0),0))/5*I23+(250.5-(IFERROR(VLOOKUP(B23,RRHH!F:S,11,0),0)+IFERROR(VLOOKUP(B23,RRHH!F:S,12,0),0)+IFERROR(VLOOKUP(B23,RRHH!F:S,13,0),0)+IFERROR(VLOOKUP(B23,RRHH!F:S,14,0),0)))/5*(IFERROR(VLOOKUP(B23,RRHH!F:U,15,0),0)+IFERROR(VLOOKUP(B23,RRHH!F:U,16,0),0))/60*I23/M23,0)</f>
        <v>0</v>
      </c>
      <c r="P23" s="62" t="str">
        <f t="shared" si="1"/>
        <v/>
      </c>
      <c r="Q23" s="12"/>
      <c r="R23" t="str">
        <f>+IFERROR(VLOOKUP(G23,Diccionarios!K:L,2,0),"Act. No ident")</f>
        <v>Act. No ident</v>
      </c>
    </row>
    <row r="24" spans="1:18" x14ac:dyDescent="0.25">
      <c r="A24" s="12"/>
      <c r="B24" s="12"/>
      <c r="C24" s="12"/>
      <c r="D24" s="2"/>
      <c r="E24" s="13" t="str">
        <f>+IFERROR(VLOOKUP(F24,Diccionarios!$C$3:$D$63,2,0),"No Valido")</f>
        <v>No Valido</v>
      </c>
      <c r="F24" s="12"/>
      <c r="G24" s="13" t="str">
        <f>+IFERROR(VLOOKUP(H24,Diccionarios!J:M,2,0),"Act. No Ident")</f>
        <v>Act. No Ident</v>
      </c>
      <c r="H24" s="12"/>
      <c r="I24" s="12"/>
      <c r="J24" s="12"/>
      <c r="K24" s="49">
        <f>+SUMIFS(RRHH!$M:$M,RRHH!$F:$F,'Programación Medica'!B24,RRHH!$J:$J,'Programación Medica'!D24)</f>
        <v>0</v>
      </c>
      <c r="L24" s="57">
        <f t="shared" si="0"/>
        <v>0</v>
      </c>
      <c r="M24" s="13">
        <f>+SUMIF(RRHH!F:F,'Programación Medica'!B24,RRHH!$M:$M)</f>
        <v>0</v>
      </c>
      <c r="N24" s="2">
        <f>+SUMIFS(I:I,B:B,B24,D:D,D24)-K24</f>
        <v>0</v>
      </c>
      <c r="O24" s="60">
        <f>IFERROR((IFERROR(VLOOKUP(B24,RRHH!F:S,11,0),0)+IFERROR(VLOOKUP(B24,RRHH!F:S,12,0),0)+IFERROR(VLOOKUP(B24,RRHH!F:S,13,0),0)+IFERROR(VLOOKUP(B24,RRHH!F:S,14,0),0))/5*I24+(250.5-(IFERROR(VLOOKUP(B24,RRHH!F:S,11,0),0)+IFERROR(VLOOKUP(B24,RRHH!F:S,12,0),0)+IFERROR(VLOOKUP(B24,RRHH!F:S,13,0),0)+IFERROR(VLOOKUP(B24,RRHH!F:S,14,0),0)))/5*(IFERROR(VLOOKUP(B24,RRHH!F:U,15,0),0)+IFERROR(VLOOKUP(B24,RRHH!F:U,16,0),0))/60*I24/M24,0)</f>
        <v>0</v>
      </c>
      <c r="P24" s="62" t="str">
        <f t="shared" si="1"/>
        <v/>
      </c>
      <c r="Q24" s="12"/>
      <c r="R24" t="str">
        <f>+IFERROR(VLOOKUP(G24,Diccionarios!K:L,2,0),"Act. No ident")</f>
        <v>Act. No ident</v>
      </c>
    </row>
    <row r="25" spans="1:18" x14ac:dyDescent="0.25">
      <c r="A25" s="12"/>
      <c r="B25" s="12"/>
      <c r="C25" s="12"/>
      <c r="D25" s="2"/>
      <c r="E25" s="13" t="str">
        <f>+IFERROR(VLOOKUP(F25,Diccionarios!$C$3:$D$63,2,0),"No Valido")</f>
        <v>No Valido</v>
      </c>
      <c r="F25" s="12"/>
      <c r="G25" s="13" t="str">
        <f>+IFERROR(VLOOKUP(H25,Diccionarios!J:M,2,0),"Act. No Ident")</f>
        <v>Act. No Ident</v>
      </c>
      <c r="H25" s="12"/>
      <c r="I25" s="12"/>
      <c r="J25" s="12"/>
      <c r="K25" s="49">
        <f>+SUMIFS(RRHH!$M:$M,RRHH!$F:$F,'Programación Medica'!B25,RRHH!$J:$J,'Programación Medica'!D25)</f>
        <v>0</v>
      </c>
      <c r="L25" s="57">
        <f t="shared" si="0"/>
        <v>0</v>
      </c>
      <c r="M25" s="13">
        <f>+SUMIF(RRHH!F:F,'Programación Medica'!B25,RRHH!$M:$M)</f>
        <v>0</v>
      </c>
      <c r="N25" s="2">
        <f>+SUMIFS(I:I,B:B,B25,D:D,D25)-K25</f>
        <v>0</v>
      </c>
      <c r="O25" s="60">
        <f>IFERROR((IFERROR(VLOOKUP(B25,RRHH!F:S,11,0),0)+IFERROR(VLOOKUP(B25,RRHH!F:S,12,0),0)+IFERROR(VLOOKUP(B25,RRHH!F:S,13,0),0)+IFERROR(VLOOKUP(B25,RRHH!F:S,14,0),0))/5*I25+(250.5-(IFERROR(VLOOKUP(B25,RRHH!F:S,11,0),0)+IFERROR(VLOOKUP(B25,RRHH!F:S,12,0),0)+IFERROR(VLOOKUP(B25,RRHH!F:S,13,0),0)+IFERROR(VLOOKUP(B25,RRHH!F:S,14,0),0)))/5*(IFERROR(VLOOKUP(B25,RRHH!F:U,15,0),0)+IFERROR(VLOOKUP(B25,RRHH!F:U,16,0),0))/60*I25/M25,0)</f>
        <v>0</v>
      </c>
      <c r="P25" s="62" t="str">
        <f t="shared" si="1"/>
        <v/>
      </c>
      <c r="Q25" s="12"/>
      <c r="R25" t="str">
        <f>+IFERROR(VLOOKUP(G25,Diccionarios!K:L,2,0),"Act. No ident")</f>
        <v>Act. No ident</v>
      </c>
    </row>
    <row r="26" spans="1:18" x14ac:dyDescent="0.25">
      <c r="A26" s="12"/>
      <c r="B26" s="12"/>
      <c r="C26" s="12"/>
      <c r="D26" s="2"/>
      <c r="E26" s="13" t="str">
        <f>+IFERROR(VLOOKUP(F26,Diccionarios!$C$3:$D$63,2,0),"No Valido")</f>
        <v>No Valido</v>
      </c>
      <c r="F26" s="12"/>
      <c r="G26" s="13" t="str">
        <f>+IFERROR(VLOOKUP(H26,Diccionarios!J:M,2,0),"Act. No Ident")</f>
        <v>Act. No Ident</v>
      </c>
      <c r="H26" s="12"/>
      <c r="I26" s="12"/>
      <c r="J26" s="12"/>
      <c r="K26" s="49">
        <f>+SUMIFS(RRHH!$M:$M,RRHH!$F:$F,'Programación Medica'!B26,RRHH!$J:$J,'Programación Medica'!D26)</f>
        <v>0</v>
      </c>
      <c r="L26" s="57">
        <f t="shared" si="0"/>
        <v>0</v>
      </c>
      <c r="M26" s="13">
        <f>+SUMIF(RRHH!F:F,'Programación Medica'!B26,RRHH!$M:$M)</f>
        <v>0</v>
      </c>
      <c r="N26" s="2">
        <f>+SUMIFS(I:I,B:B,B26,D:D,D26)-K26</f>
        <v>0</v>
      </c>
      <c r="O26" s="60">
        <f>IFERROR((IFERROR(VLOOKUP(B26,RRHH!F:S,11,0),0)+IFERROR(VLOOKUP(B26,RRHH!F:S,12,0),0)+IFERROR(VLOOKUP(B26,RRHH!F:S,13,0),0)+IFERROR(VLOOKUP(B26,RRHH!F:S,14,0),0))/5*I26+(250.5-(IFERROR(VLOOKUP(B26,RRHH!F:S,11,0),0)+IFERROR(VLOOKUP(B26,RRHH!F:S,12,0),0)+IFERROR(VLOOKUP(B26,RRHH!F:S,13,0),0)+IFERROR(VLOOKUP(B26,RRHH!F:S,14,0),0)))/5*(IFERROR(VLOOKUP(B26,RRHH!F:U,15,0),0)+IFERROR(VLOOKUP(B26,RRHH!F:U,16,0),0))/60*I26/M26,0)</f>
        <v>0</v>
      </c>
      <c r="P26" s="62" t="str">
        <f t="shared" si="1"/>
        <v/>
      </c>
      <c r="Q26" s="12"/>
      <c r="R26" t="str">
        <f>+IFERROR(VLOOKUP(G26,Diccionarios!K:L,2,0),"Act. No ident")</f>
        <v>Act. No ident</v>
      </c>
    </row>
    <row r="27" spans="1:18" x14ac:dyDescent="0.25">
      <c r="A27" s="12"/>
      <c r="B27" s="12"/>
      <c r="C27" s="12"/>
      <c r="D27" s="2"/>
      <c r="E27" s="13" t="str">
        <f>+IFERROR(VLOOKUP(F27,Diccionarios!$C$3:$D$63,2,0),"No Valido")</f>
        <v>No Valido</v>
      </c>
      <c r="F27" s="12"/>
      <c r="G27" s="13" t="str">
        <f>+IFERROR(VLOOKUP(H27,Diccionarios!J:M,2,0),"Act. No Ident")</f>
        <v>Act. No Ident</v>
      </c>
      <c r="H27" s="12"/>
      <c r="I27" s="12"/>
      <c r="J27" s="12"/>
      <c r="K27" s="49">
        <f>+SUMIFS(RRHH!$M:$M,RRHH!$F:$F,'Programación Medica'!B27,RRHH!$J:$J,'Programación Medica'!D27)</f>
        <v>0</v>
      </c>
      <c r="L27" s="57">
        <f t="shared" si="0"/>
        <v>0</v>
      </c>
      <c r="M27" s="13">
        <f>+SUMIF(RRHH!F:F,'Programación Medica'!B27,RRHH!$M:$M)</f>
        <v>0</v>
      </c>
      <c r="N27" s="2">
        <f>+SUMIFS(I:I,B:B,B27,D:D,D27)-K27</f>
        <v>0</v>
      </c>
      <c r="O27" s="60">
        <f>IFERROR((IFERROR(VLOOKUP(B27,RRHH!F:S,11,0),0)+IFERROR(VLOOKUP(B27,RRHH!F:S,12,0),0)+IFERROR(VLOOKUP(B27,RRHH!F:S,13,0),0)+IFERROR(VLOOKUP(B27,RRHH!F:S,14,0),0))/5*I27+(250.5-(IFERROR(VLOOKUP(B27,RRHH!F:S,11,0),0)+IFERROR(VLOOKUP(B27,RRHH!F:S,12,0),0)+IFERROR(VLOOKUP(B27,RRHH!F:S,13,0),0)+IFERROR(VLOOKUP(B27,RRHH!F:S,14,0),0)))/5*(IFERROR(VLOOKUP(B27,RRHH!F:U,15,0),0)+IFERROR(VLOOKUP(B27,RRHH!F:U,16,0),0))/60*I27/M27,0)</f>
        <v>0</v>
      </c>
      <c r="P27" s="62" t="str">
        <f t="shared" si="1"/>
        <v/>
      </c>
      <c r="Q27" s="12"/>
      <c r="R27" t="str">
        <f>+IFERROR(VLOOKUP(G27,Diccionarios!K:L,2,0),"Act. No ident")</f>
        <v>Act. No ident</v>
      </c>
    </row>
    <row r="28" spans="1:18" x14ac:dyDescent="0.25">
      <c r="A28" s="12"/>
      <c r="B28" s="12"/>
      <c r="C28" s="12"/>
      <c r="D28" s="2"/>
      <c r="E28" s="13" t="str">
        <f>+IFERROR(VLOOKUP(F28,Diccionarios!$C$3:$D$63,2,0),"No Valido")</f>
        <v>No Valido</v>
      </c>
      <c r="F28" s="12"/>
      <c r="G28" s="13" t="str">
        <f>+IFERROR(VLOOKUP(H28,Diccionarios!J:M,2,0),"Act. No Ident")</f>
        <v>Act. No Ident</v>
      </c>
      <c r="H28" s="12"/>
      <c r="I28" s="12"/>
      <c r="J28" s="12"/>
      <c r="K28" s="49">
        <f>+SUMIFS(RRHH!$M:$M,RRHH!$F:$F,'Programación Medica'!B28,RRHH!$J:$J,'Programación Medica'!D28)</f>
        <v>0</v>
      </c>
      <c r="L28" s="57">
        <f t="shared" si="0"/>
        <v>0</v>
      </c>
      <c r="M28" s="13">
        <f>+SUMIF(RRHH!F:F,'Programación Medica'!B28,RRHH!$M:$M)</f>
        <v>0</v>
      </c>
      <c r="N28" s="2">
        <f>+SUMIFS(I:I,B:B,B28,D:D,D28)-K28</f>
        <v>0</v>
      </c>
      <c r="O28" s="60">
        <f>IFERROR((IFERROR(VLOOKUP(B28,RRHH!F:S,11,0),0)+IFERROR(VLOOKUP(B28,RRHH!F:S,12,0),0)+IFERROR(VLOOKUP(B28,RRHH!F:S,13,0),0)+IFERROR(VLOOKUP(B28,RRHH!F:S,14,0),0))/5*I28+(250.5-(IFERROR(VLOOKUP(B28,RRHH!F:S,11,0),0)+IFERROR(VLOOKUP(B28,RRHH!F:S,12,0),0)+IFERROR(VLOOKUP(B28,RRHH!F:S,13,0),0)+IFERROR(VLOOKUP(B28,RRHH!F:S,14,0),0)))/5*(IFERROR(VLOOKUP(B28,RRHH!F:U,15,0),0)+IFERROR(VLOOKUP(B28,RRHH!F:U,16,0),0))/60*I28/M28,0)</f>
        <v>0</v>
      </c>
      <c r="P28" s="62" t="str">
        <f t="shared" si="1"/>
        <v/>
      </c>
      <c r="Q28" s="12"/>
      <c r="R28" t="str">
        <f>+IFERROR(VLOOKUP(G28,Diccionarios!K:L,2,0),"Act. No ident")</f>
        <v>Act. No ident</v>
      </c>
    </row>
    <row r="29" spans="1:18" x14ac:dyDescent="0.25">
      <c r="A29" s="12"/>
      <c r="B29" s="12"/>
      <c r="C29" s="12"/>
      <c r="D29" s="2"/>
      <c r="E29" s="13" t="str">
        <f>+IFERROR(VLOOKUP(F29,Diccionarios!$C$3:$D$63,2,0),"No Valido")</f>
        <v>No Valido</v>
      </c>
      <c r="F29" s="12"/>
      <c r="G29" s="13" t="str">
        <f>+IFERROR(VLOOKUP(H29,Diccionarios!J:M,2,0),"Act. No Ident")</f>
        <v>Act. No Ident</v>
      </c>
      <c r="H29" s="12"/>
      <c r="I29" s="12"/>
      <c r="J29" s="12"/>
      <c r="K29" s="49">
        <f>+SUMIFS(RRHH!$M:$M,RRHH!$F:$F,'Programación Medica'!B29,RRHH!$J:$J,'Programación Medica'!D29)</f>
        <v>0</v>
      </c>
      <c r="L29" s="57">
        <f t="shared" si="0"/>
        <v>0</v>
      </c>
      <c r="M29" s="13">
        <f>+SUMIF(RRHH!F:F,'Programación Medica'!B29,RRHH!$M:$M)</f>
        <v>0</v>
      </c>
      <c r="N29" s="2">
        <f>+SUMIFS(I:I,B:B,B29,D:D,D29)-K29</f>
        <v>0</v>
      </c>
      <c r="O29" s="60">
        <f>IFERROR((IFERROR(VLOOKUP(B29,RRHH!F:S,11,0),0)+IFERROR(VLOOKUP(B29,RRHH!F:S,12,0),0)+IFERROR(VLOOKUP(B29,RRHH!F:S,13,0),0)+IFERROR(VLOOKUP(B29,RRHH!F:S,14,0),0))/5*I29+(250.5-(IFERROR(VLOOKUP(B29,RRHH!F:S,11,0),0)+IFERROR(VLOOKUP(B29,RRHH!F:S,12,0),0)+IFERROR(VLOOKUP(B29,RRHH!F:S,13,0),0)+IFERROR(VLOOKUP(B29,RRHH!F:S,14,0),0)))/5*(IFERROR(VLOOKUP(B29,RRHH!F:U,15,0),0)+IFERROR(VLOOKUP(B29,RRHH!F:U,16,0),0))/60*I29/M29,0)</f>
        <v>0</v>
      </c>
      <c r="P29" s="62" t="str">
        <f t="shared" si="1"/>
        <v/>
      </c>
      <c r="Q29" s="12"/>
      <c r="R29" t="str">
        <f>+IFERROR(VLOOKUP(G29,Diccionarios!K:L,2,0),"Act. No ident")</f>
        <v>Act. No ident</v>
      </c>
    </row>
    <row r="30" spans="1:18" x14ac:dyDescent="0.25">
      <c r="A30" s="12"/>
      <c r="B30" s="12"/>
      <c r="C30" s="12"/>
      <c r="D30" s="2"/>
      <c r="E30" s="13" t="str">
        <f>+IFERROR(VLOOKUP(F30,Diccionarios!$C$3:$D$63,2,0),"No Valido")</f>
        <v>No Valido</v>
      </c>
      <c r="F30" s="12"/>
      <c r="G30" s="13" t="str">
        <f>+IFERROR(VLOOKUP(H30,Diccionarios!J:M,2,0),"Act. No Ident")</f>
        <v>Act. No Ident</v>
      </c>
      <c r="H30" s="12"/>
      <c r="I30" s="12"/>
      <c r="J30" s="12"/>
      <c r="K30" s="49">
        <f>+SUMIFS(RRHH!$M:$M,RRHH!$F:$F,'Programación Medica'!B30,RRHH!$J:$J,'Programación Medica'!D30)</f>
        <v>0</v>
      </c>
      <c r="L30" s="57">
        <f t="shared" si="0"/>
        <v>0</v>
      </c>
      <c r="M30" s="13">
        <f>+SUMIF(RRHH!F:F,'Programación Medica'!B30,RRHH!$M:$M)</f>
        <v>0</v>
      </c>
      <c r="N30" s="2">
        <f>+SUMIFS(I:I,B:B,B30,D:D,D30)-K30</f>
        <v>0</v>
      </c>
      <c r="O30" s="60">
        <f>IFERROR((IFERROR(VLOOKUP(B30,RRHH!F:S,11,0),0)+IFERROR(VLOOKUP(B30,RRHH!F:S,12,0),0)+IFERROR(VLOOKUP(B30,RRHH!F:S,13,0),0)+IFERROR(VLOOKUP(B30,RRHH!F:S,14,0),0))/5*I30+(250.5-(IFERROR(VLOOKUP(B30,RRHH!F:S,11,0),0)+IFERROR(VLOOKUP(B30,RRHH!F:S,12,0),0)+IFERROR(VLOOKUP(B30,RRHH!F:S,13,0),0)+IFERROR(VLOOKUP(B30,RRHH!F:S,14,0),0)))/5*(IFERROR(VLOOKUP(B30,RRHH!F:U,15,0),0)+IFERROR(VLOOKUP(B30,RRHH!F:U,16,0),0))/60*I30/M30,0)</f>
        <v>0</v>
      </c>
      <c r="P30" s="62" t="str">
        <f t="shared" si="1"/>
        <v/>
      </c>
      <c r="Q30" s="12"/>
      <c r="R30" t="str">
        <f>+IFERROR(VLOOKUP(G30,Diccionarios!K:L,2,0),"Act. No ident")</f>
        <v>Act. No ident</v>
      </c>
    </row>
    <row r="31" spans="1:18" x14ac:dyDescent="0.25">
      <c r="A31" s="12"/>
      <c r="B31" s="12"/>
      <c r="C31" s="12"/>
      <c r="D31" s="2"/>
      <c r="E31" s="13" t="str">
        <f>+IFERROR(VLOOKUP(F31,Diccionarios!$C$3:$D$63,2,0),"No Valido")</f>
        <v>No Valido</v>
      </c>
      <c r="F31" s="12"/>
      <c r="G31" s="13" t="str">
        <f>+IFERROR(VLOOKUP(H31,Diccionarios!J:M,2,0),"Act. No Ident")</f>
        <v>Act. No Ident</v>
      </c>
      <c r="H31" s="12"/>
      <c r="I31" s="12"/>
      <c r="J31" s="12"/>
      <c r="K31" s="49">
        <f>+SUMIFS(RRHH!$M:$M,RRHH!$F:$F,'Programación Medica'!B31,RRHH!$J:$J,'Programación Medica'!D31)</f>
        <v>0</v>
      </c>
      <c r="L31" s="57">
        <f t="shared" si="0"/>
        <v>0</v>
      </c>
      <c r="M31" s="13">
        <f>+SUMIF(RRHH!F:F,'Programación Medica'!B31,RRHH!$M:$M)</f>
        <v>0</v>
      </c>
      <c r="N31" s="2">
        <f>+SUMIFS(I:I,B:B,B31,D:D,D31)-K31</f>
        <v>0</v>
      </c>
      <c r="O31" s="60">
        <f>IFERROR((IFERROR(VLOOKUP(B31,RRHH!F:S,11,0),0)+IFERROR(VLOOKUP(B31,RRHH!F:S,12,0),0)+IFERROR(VLOOKUP(B31,RRHH!F:S,13,0),0)+IFERROR(VLOOKUP(B31,RRHH!F:S,14,0),0))/5*I31+(250.5-(IFERROR(VLOOKUP(B31,RRHH!F:S,11,0),0)+IFERROR(VLOOKUP(B31,RRHH!F:S,12,0),0)+IFERROR(VLOOKUP(B31,RRHH!F:S,13,0),0)+IFERROR(VLOOKUP(B31,RRHH!F:S,14,0),0)))/5*(IFERROR(VLOOKUP(B31,RRHH!F:U,15,0),0)+IFERROR(VLOOKUP(B31,RRHH!F:U,16,0),0))/60*I31/M31,0)</f>
        <v>0</v>
      </c>
      <c r="P31" s="62" t="str">
        <f t="shared" si="1"/>
        <v/>
      </c>
      <c r="Q31" s="12"/>
      <c r="R31" t="str">
        <f>+IFERROR(VLOOKUP(G31,Diccionarios!K:L,2,0),"Act. No ident")</f>
        <v>Act. No ident</v>
      </c>
    </row>
    <row r="32" spans="1:18" x14ac:dyDescent="0.25">
      <c r="A32" s="12"/>
      <c r="B32" s="12"/>
      <c r="C32" s="12"/>
      <c r="D32" s="2"/>
      <c r="E32" s="13" t="str">
        <f>+IFERROR(VLOOKUP(F32,Diccionarios!$C$3:$D$63,2,0),"No Valido")</f>
        <v>No Valido</v>
      </c>
      <c r="F32" s="12"/>
      <c r="G32" s="13" t="str">
        <f>+IFERROR(VLOOKUP(H32,Diccionarios!J:M,2,0),"Act. No Ident")</f>
        <v>Act. No Ident</v>
      </c>
      <c r="H32" s="12"/>
      <c r="I32" s="12"/>
      <c r="J32" s="12"/>
      <c r="K32" s="49">
        <f>+SUMIFS(RRHH!$M:$M,RRHH!$F:$F,'Programación Medica'!B32,RRHH!$J:$J,'Programación Medica'!D32)</f>
        <v>0</v>
      </c>
      <c r="L32" s="57">
        <f t="shared" si="0"/>
        <v>0</v>
      </c>
      <c r="M32" s="13">
        <f>+SUMIF(RRHH!F:F,'Programación Medica'!B32,RRHH!$M:$M)</f>
        <v>0</v>
      </c>
      <c r="N32" s="2">
        <f>+SUMIFS(I:I,B:B,B32,D:D,D32)-K32</f>
        <v>0</v>
      </c>
      <c r="O32" s="60">
        <f>IFERROR((IFERROR(VLOOKUP(B32,RRHH!F:S,11,0),0)+IFERROR(VLOOKUP(B32,RRHH!F:S,12,0),0)+IFERROR(VLOOKUP(B32,RRHH!F:S,13,0),0)+IFERROR(VLOOKUP(B32,RRHH!F:S,14,0),0))/5*I32+(250.5-(IFERROR(VLOOKUP(B32,RRHH!F:S,11,0),0)+IFERROR(VLOOKUP(B32,RRHH!F:S,12,0),0)+IFERROR(VLOOKUP(B32,RRHH!F:S,13,0),0)+IFERROR(VLOOKUP(B32,RRHH!F:S,14,0),0)))/5*(IFERROR(VLOOKUP(B32,RRHH!F:U,15,0),0)+IFERROR(VLOOKUP(B32,RRHH!F:U,16,0),0))/60*I32/M32,0)</f>
        <v>0</v>
      </c>
      <c r="P32" s="62" t="str">
        <f t="shared" si="1"/>
        <v/>
      </c>
      <c r="Q32" s="12"/>
      <c r="R32" t="str">
        <f>+IFERROR(VLOOKUP(G32,Diccionarios!K:L,2,0),"Act. No ident")</f>
        <v>Act. No ident</v>
      </c>
    </row>
    <row r="33" spans="1:18" x14ac:dyDescent="0.25">
      <c r="A33" s="12"/>
      <c r="B33" s="12"/>
      <c r="C33" s="12"/>
      <c r="D33" s="2"/>
      <c r="E33" s="13" t="str">
        <f>+IFERROR(VLOOKUP(F33,Diccionarios!$C$3:$D$63,2,0),"No Valido")</f>
        <v>No Valido</v>
      </c>
      <c r="F33" s="12"/>
      <c r="G33" s="13" t="str">
        <f>+IFERROR(VLOOKUP(H33,Diccionarios!J:M,2,0),"Act. No Ident")</f>
        <v>Act. No Ident</v>
      </c>
      <c r="H33" s="12"/>
      <c r="I33" s="12"/>
      <c r="J33" s="12"/>
      <c r="K33" s="49">
        <f>+SUMIFS(RRHH!$M:$M,RRHH!$F:$F,'Programación Medica'!B33,RRHH!$J:$J,'Programación Medica'!D33)</f>
        <v>0</v>
      </c>
      <c r="L33" s="57">
        <f t="shared" si="0"/>
        <v>0</v>
      </c>
      <c r="M33" s="13">
        <f>+SUMIF(RRHH!F:F,'Programación Medica'!B33,RRHH!$M:$M)</f>
        <v>0</v>
      </c>
      <c r="N33" s="2">
        <f>+SUMIFS(I:I,B:B,B33,D:D,D33)-K33</f>
        <v>0</v>
      </c>
      <c r="O33" s="60">
        <f>IFERROR((IFERROR(VLOOKUP(B33,RRHH!F:S,11,0),0)+IFERROR(VLOOKUP(B33,RRHH!F:S,12,0),0)+IFERROR(VLOOKUP(B33,RRHH!F:S,13,0),0)+IFERROR(VLOOKUP(B33,RRHH!F:S,14,0),0))/5*I33+(250.5-(IFERROR(VLOOKUP(B33,RRHH!F:S,11,0),0)+IFERROR(VLOOKUP(B33,RRHH!F:S,12,0),0)+IFERROR(VLOOKUP(B33,RRHH!F:S,13,0),0)+IFERROR(VLOOKUP(B33,RRHH!F:S,14,0),0)))/5*(IFERROR(VLOOKUP(B33,RRHH!F:U,15,0),0)+IFERROR(VLOOKUP(B33,RRHH!F:U,16,0),0))/60*I33/M33,0)</f>
        <v>0</v>
      </c>
      <c r="P33" s="62" t="str">
        <f t="shared" si="1"/>
        <v/>
      </c>
      <c r="Q33" s="12"/>
      <c r="R33" t="str">
        <f>+IFERROR(VLOOKUP(G33,Diccionarios!K:L,2,0),"Act. No ident")</f>
        <v>Act. No ident</v>
      </c>
    </row>
    <row r="34" spans="1:18" x14ac:dyDescent="0.25">
      <c r="A34" s="12"/>
      <c r="B34" s="12"/>
      <c r="C34" s="12"/>
      <c r="D34" s="2"/>
      <c r="E34" s="13" t="str">
        <f>+IFERROR(VLOOKUP(F34,Diccionarios!$C$3:$D$63,2,0),"No Valido")</f>
        <v>No Valido</v>
      </c>
      <c r="F34" s="12"/>
      <c r="G34" s="13" t="str">
        <f>+IFERROR(VLOOKUP(H34,Diccionarios!J:M,2,0),"Act. No Ident")</f>
        <v>Act. No Ident</v>
      </c>
      <c r="H34" s="12"/>
      <c r="I34" s="12"/>
      <c r="J34" s="12"/>
      <c r="K34" s="49">
        <f>+SUMIFS(RRHH!$M:$M,RRHH!$F:$F,'Programación Medica'!B34,RRHH!$J:$J,'Programación Medica'!D34)</f>
        <v>0</v>
      </c>
      <c r="L34" s="57">
        <f t="shared" si="0"/>
        <v>0</v>
      </c>
      <c r="M34" s="13">
        <f>+SUMIF(RRHH!F:F,'Programación Medica'!B34,RRHH!$M:$M)</f>
        <v>0</v>
      </c>
      <c r="N34" s="2">
        <f>+SUMIFS(I:I,B:B,B34,D:D,D34)-K34</f>
        <v>0</v>
      </c>
      <c r="O34" s="60">
        <f>IFERROR((IFERROR(VLOOKUP(B34,RRHH!F:S,11,0),0)+IFERROR(VLOOKUP(B34,RRHH!F:S,12,0),0)+IFERROR(VLOOKUP(B34,RRHH!F:S,13,0),0)+IFERROR(VLOOKUP(B34,RRHH!F:S,14,0),0))/5*I34+(250.5-(IFERROR(VLOOKUP(B34,RRHH!F:S,11,0),0)+IFERROR(VLOOKUP(B34,RRHH!F:S,12,0),0)+IFERROR(VLOOKUP(B34,RRHH!F:S,13,0),0)+IFERROR(VLOOKUP(B34,RRHH!F:S,14,0),0)))/5*(IFERROR(VLOOKUP(B34,RRHH!F:U,15,0),0)+IFERROR(VLOOKUP(B34,RRHH!F:U,16,0),0))/60*I34/M34,0)</f>
        <v>0</v>
      </c>
      <c r="P34" s="62" t="str">
        <f t="shared" si="1"/>
        <v/>
      </c>
      <c r="Q34" s="12"/>
      <c r="R34" t="str">
        <f>+IFERROR(VLOOKUP(G34,Diccionarios!K:L,2,0),"Act. No ident")</f>
        <v>Act. No ident</v>
      </c>
    </row>
    <row r="35" spans="1:18" x14ac:dyDescent="0.25">
      <c r="A35" s="12"/>
      <c r="B35" s="12"/>
      <c r="C35" s="12"/>
      <c r="D35" s="2"/>
      <c r="E35" s="13" t="str">
        <f>+IFERROR(VLOOKUP(F35,Diccionarios!$C$3:$D$63,2,0),"No Valido")</f>
        <v>No Valido</v>
      </c>
      <c r="F35" s="12"/>
      <c r="G35" s="13" t="str">
        <f>+IFERROR(VLOOKUP(H35,Diccionarios!J:M,2,0),"Act. No Ident")</f>
        <v>Act. No Ident</v>
      </c>
      <c r="H35" s="12"/>
      <c r="I35" s="12"/>
      <c r="J35" s="12"/>
      <c r="K35" s="49">
        <f>+SUMIFS(RRHH!$M:$M,RRHH!$F:$F,'Programación Medica'!B35,RRHH!$J:$J,'Programación Medica'!D35)</f>
        <v>0</v>
      </c>
      <c r="L35" s="57">
        <f t="shared" si="0"/>
        <v>0</v>
      </c>
      <c r="M35" s="13">
        <f>+SUMIF(RRHH!F:F,'Programación Medica'!B35,RRHH!$M:$M)</f>
        <v>0</v>
      </c>
      <c r="N35" s="2">
        <f>+SUMIFS(I:I,B:B,B35,D:D,D35)-K35</f>
        <v>0</v>
      </c>
      <c r="O35" s="60">
        <f>IFERROR((IFERROR(VLOOKUP(B35,RRHH!F:S,11,0),0)+IFERROR(VLOOKUP(B35,RRHH!F:S,12,0),0)+IFERROR(VLOOKUP(B35,RRHH!F:S,13,0),0)+IFERROR(VLOOKUP(B35,RRHH!F:S,14,0),0))/5*I35+(250.5-(IFERROR(VLOOKUP(B35,RRHH!F:S,11,0),0)+IFERROR(VLOOKUP(B35,RRHH!F:S,12,0),0)+IFERROR(VLOOKUP(B35,RRHH!F:S,13,0),0)+IFERROR(VLOOKUP(B35,RRHH!F:S,14,0),0)))/5*(IFERROR(VLOOKUP(B35,RRHH!F:U,15,0),0)+IFERROR(VLOOKUP(B35,RRHH!F:U,16,0),0))/60*I35/M35,0)</f>
        <v>0</v>
      </c>
      <c r="P35" s="62" t="str">
        <f t="shared" si="1"/>
        <v/>
      </c>
      <c r="Q35" s="12"/>
      <c r="R35" t="str">
        <f>+IFERROR(VLOOKUP(G35,Diccionarios!K:L,2,0),"Act. No ident")</f>
        <v>Act. No ident</v>
      </c>
    </row>
    <row r="36" spans="1:18" x14ac:dyDescent="0.25">
      <c r="A36" s="12"/>
      <c r="B36" s="12"/>
      <c r="C36" s="12"/>
      <c r="D36" s="2"/>
      <c r="E36" s="13" t="str">
        <f>+IFERROR(VLOOKUP(F36,Diccionarios!$C$3:$D$63,2,0),"No Valido")</f>
        <v>No Valido</v>
      </c>
      <c r="F36" s="12"/>
      <c r="G36" s="13" t="str">
        <f>+IFERROR(VLOOKUP(H36,Diccionarios!J:M,2,0),"Act. No Ident")</f>
        <v>Act. No Ident</v>
      </c>
      <c r="H36" s="12"/>
      <c r="I36" s="12"/>
      <c r="J36" s="12"/>
      <c r="K36" s="49">
        <f>+SUMIFS(RRHH!$M:$M,RRHH!$F:$F,'Programación Medica'!B36,RRHH!$J:$J,'Programación Medica'!D36)</f>
        <v>0</v>
      </c>
      <c r="L36" s="57">
        <f t="shared" si="0"/>
        <v>0</v>
      </c>
      <c r="M36" s="13">
        <f>+SUMIF(RRHH!F:F,'Programación Medica'!B36,RRHH!$M:$M)</f>
        <v>0</v>
      </c>
      <c r="N36" s="2">
        <f>+SUMIFS(I:I,B:B,B36,D:D,D36)-K36</f>
        <v>0</v>
      </c>
      <c r="O36" s="60">
        <f>IFERROR((IFERROR(VLOOKUP(B36,RRHH!F:S,11,0),0)+IFERROR(VLOOKUP(B36,RRHH!F:S,12,0),0)+IFERROR(VLOOKUP(B36,RRHH!F:S,13,0),0)+IFERROR(VLOOKUP(B36,RRHH!F:S,14,0),0))/5*I36+(250.5-(IFERROR(VLOOKUP(B36,RRHH!F:S,11,0),0)+IFERROR(VLOOKUP(B36,RRHH!F:S,12,0),0)+IFERROR(VLOOKUP(B36,RRHH!F:S,13,0),0)+IFERROR(VLOOKUP(B36,RRHH!F:S,14,0),0)))/5*(IFERROR(VLOOKUP(B36,RRHH!F:U,15,0),0)+IFERROR(VLOOKUP(B36,RRHH!F:U,16,0),0))/60*I36/M36,0)</f>
        <v>0</v>
      </c>
      <c r="P36" s="62" t="str">
        <f t="shared" si="1"/>
        <v/>
      </c>
      <c r="Q36" s="12"/>
      <c r="R36" t="str">
        <f>+IFERROR(VLOOKUP(G36,Diccionarios!K:L,2,0),"Act. No ident")</f>
        <v>Act. No ident</v>
      </c>
    </row>
    <row r="37" spans="1:18" x14ac:dyDescent="0.25">
      <c r="A37" s="12"/>
      <c r="B37" s="12"/>
      <c r="C37" s="12"/>
      <c r="D37" s="2"/>
      <c r="E37" s="13" t="str">
        <f>+IFERROR(VLOOKUP(F37,Diccionarios!$C$3:$D$63,2,0),"No Valido")</f>
        <v>No Valido</v>
      </c>
      <c r="F37" s="12"/>
      <c r="G37" s="13" t="str">
        <f>+IFERROR(VLOOKUP(H37,Diccionarios!J:M,2,0),"Act. No Ident")</f>
        <v>Act. No Ident</v>
      </c>
      <c r="H37" s="12"/>
      <c r="I37" s="12"/>
      <c r="J37" s="12"/>
      <c r="K37" s="49">
        <f>+SUMIFS(RRHH!$M:$M,RRHH!$F:$F,'Programación Medica'!B37,RRHH!$J:$J,'Programación Medica'!D37)</f>
        <v>0</v>
      </c>
      <c r="L37" s="57">
        <f t="shared" si="0"/>
        <v>0</v>
      </c>
      <c r="M37" s="13">
        <f>+SUMIF(RRHH!F:F,'Programación Medica'!B37,RRHH!$M:$M)</f>
        <v>0</v>
      </c>
      <c r="N37" s="2">
        <f>+SUMIFS(I:I,B:B,B37,D:D,D37)-K37</f>
        <v>0</v>
      </c>
      <c r="O37" s="60">
        <f>IFERROR((IFERROR(VLOOKUP(B37,RRHH!F:S,11,0),0)+IFERROR(VLOOKUP(B37,RRHH!F:S,12,0),0)+IFERROR(VLOOKUP(B37,RRHH!F:S,13,0),0)+IFERROR(VLOOKUP(B37,RRHH!F:S,14,0),0))/5*I37+(250.5-(IFERROR(VLOOKUP(B37,RRHH!F:S,11,0),0)+IFERROR(VLOOKUP(B37,RRHH!F:S,12,0),0)+IFERROR(VLOOKUP(B37,RRHH!F:S,13,0),0)+IFERROR(VLOOKUP(B37,RRHH!F:S,14,0),0)))/5*(IFERROR(VLOOKUP(B37,RRHH!F:U,15,0),0)+IFERROR(VLOOKUP(B37,RRHH!F:U,16,0),0))/60*I37/M37,0)</f>
        <v>0</v>
      </c>
      <c r="P37" s="62" t="str">
        <f t="shared" si="1"/>
        <v/>
      </c>
      <c r="Q37" s="12"/>
      <c r="R37" t="str">
        <f>+IFERROR(VLOOKUP(G37,Diccionarios!K:L,2,0),"Act. No ident")</f>
        <v>Act. No ident</v>
      </c>
    </row>
    <row r="38" spans="1:18" x14ac:dyDescent="0.25">
      <c r="A38" s="12"/>
      <c r="B38" s="12"/>
      <c r="C38" s="12"/>
      <c r="D38" s="2"/>
      <c r="E38" s="13" t="str">
        <f>+IFERROR(VLOOKUP(F38,Diccionarios!$C$3:$D$63,2,0),"No Valido")</f>
        <v>No Valido</v>
      </c>
      <c r="F38" s="12"/>
      <c r="G38" s="13" t="str">
        <f>+IFERROR(VLOOKUP(H38,Diccionarios!J:M,2,0),"Act. No Ident")</f>
        <v>Act. No Ident</v>
      </c>
      <c r="H38" s="12"/>
      <c r="I38" s="12"/>
      <c r="J38" s="12"/>
      <c r="K38" s="49">
        <f>+SUMIFS(RRHH!$M:$M,RRHH!$F:$F,'Programación Medica'!B38,RRHH!$J:$J,'Programación Medica'!D38)</f>
        <v>0</v>
      </c>
      <c r="L38" s="57">
        <f t="shared" si="0"/>
        <v>0</v>
      </c>
      <c r="M38" s="13">
        <f>+SUMIF(RRHH!F:F,'Programación Medica'!B38,RRHH!$M:$M)</f>
        <v>0</v>
      </c>
      <c r="N38" s="2">
        <f>+SUMIFS(I:I,B:B,B38,D:D,D38)-K38</f>
        <v>0</v>
      </c>
      <c r="O38" s="60">
        <f>IFERROR((IFERROR(VLOOKUP(B38,RRHH!F:S,11,0),0)+IFERROR(VLOOKUP(B38,RRHH!F:S,12,0),0)+IFERROR(VLOOKUP(B38,RRHH!F:S,13,0),0)+IFERROR(VLOOKUP(B38,RRHH!F:S,14,0),0))/5*I38+(250.5-(IFERROR(VLOOKUP(B38,RRHH!F:S,11,0),0)+IFERROR(VLOOKUP(B38,RRHH!F:S,12,0),0)+IFERROR(VLOOKUP(B38,RRHH!F:S,13,0),0)+IFERROR(VLOOKUP(B38,RRHH!F:S,14,0),0)))/5*(IFERROR(VLOOKUP(B38,RRHH!F:U,15,0),0)+IFERROR(VLOOKUP(B38,RRHH!F:U,16,0),0))/60*I38/M38,0)</f>
        <v>0</v>
      </c>
      <c r="P38" s="62" t="str">
        <f t="shared" si="1"/>
        <v/>
      </c>
      <c r="Q38" s="12"/>
      <c r="R38" t="str">
        <f>+IFERROR(VLOOKUP(G38,Diccionarios!K:L,2,0),"Act. No ident")</f>
        <v>Act. No ident</v>
      </c>
    </row>
    <row r="39" spans="1:18" x14ac:dyDescent="0.25">
      <c r="A39" s="12"/>
      <c r="B39" s="12"/>
      <c r="C39" s="12"/>
      <c r="D39" s="2"/>
      <c r="E39" s="13" t="str">
        <f>+IFERROR(VLOOKUP(F39,Diccionarios!$C$3:$D$63,2,0),"No Valido")</f>
        <v>No Valido</v>
      </c>
      <c r="F39" s="12"/>
      <c r="G39" s="13" t="str">
        <f>+IFERROR(VLOOKUP(H39,Diccionarios!J:M,2,0),"Act. No Ident")</f>
        <v>Act. No Ident</v>
      </c>
      <c r="H39" s="12"/>
      <c r="I39" s="12"/>
      <c r="J39" s="12"/>
      <c r="K39" s="49">
        <f>+SUMIFS(RRHH!$M:$M,RRHH!$F:$F,'Programación Medica'!B39,RRHH!$J:$J,'Programación Medica'!D39)</f>
        <v>0</v>
      </c>
      <c r="L39" s="57">
        <f t="shared" si="0"/>
        <v>0</v>
      </c>
      <c r="M39" s="13">
        <f>+SUMIF(RRHH!F:F,'Programación Medica'!B39,RRHH!$M:$M)</f>
        <v>0</v>
      </c>
      <c r="N39" s="2">
        <f>+SUMIFS(I:I,B:B,B39,D:D,D39)-K39</f>
        <v>0</v>
      </c>
      <c r="O39" s="60">
        <f>IFERROR((IFERROR(VLOOKUP(B39,RRHH!F:S,11,0),0)+IFERROR(VLOOKUP(B39,RRHH!F:S,12,0),0)+IFERROR(VLOOKUP(B39,RRHH!F:S,13,0),0)+IFERROR(VLOOKUP(B39,RRHH!F:S,14,0),0))/5*I39+(250.5-(IFERROR(VLOOKUP(B39,RRHH!F:S,11,0),0)+IFERROR(VLOOKUP(B39,RRHH!F:S,12,0),0)+IFERROR(VLOOKUP(B39,RRHH!F:S,13,0),0)+IFERROR(VLOOKUP(B39,RRHH!F:S,14,0),0)))/5*(IFERROR(VLOOKUP(B39,RRHH!F:U,15,0),0)+IFERROR(VLOOKUP(B39,RRHH!F:U,16,0),0))/60*I39/M39,0)</f>
        <v>0</v>
      </c>
      <c r="P39" s="62" t="str">
        <f t="shared" si="1"/>
        <v/>
      </c>
      <c r="Q39" s="12"/>
      <c r="R39" t="str">
        <f>+IFERROR(VLOOKUP(G39,Diccionarios!K:L,2,0),"Act. No ident")</f>
        <v>Act. No ident</v>
      </c>
    </row>
    <row r="40" spans="1:18" x14ac:dyDescent="0.25">
      <c r="A40" s="12"/>
      <c r="B40" s="12"/>
      <c r="C40" s="12"/>
      <c r="D40" s="2"/>
      <c r="E40" s="13" t="str">
        <f>+IFERROR(VLOOKUP(F40,Diccionarios!$C$3:$D$63,2,0),"No Valido")</f>
        <v>No Valido</v>
      </c>
      <c r="F40" s="12"/>
      <c r="G40" s="13" t="str">
        <f>+IFERROR(VLOOKUP(H40,Diccionarios!J:M,2,0),"Act. No Ident")</f>
        <v>Act. No Ident</v>
      </c>
      <c r="H40" s="12"/>
      <c r="I40" s="12"/>
      <c r="J40" s="12"/>
      <c r="K40" s="49">
        <f>+SUMIFS(RRHH!$M:$M,RRHH!$F:$F,'Programación Medica'!B40,RRHH!$J:$J,'Programación Medica'!D40)</f>
        <v>0</v>
      </c>
      <c r="L40" s="57">
        <f t="shared" si="0"/>
        <v>0</v>
      </c>
      <c r="M40" s="13">
        <f>+SUMIF(RRHH!F:F,'Programación Medica'!B40,RRHH!$M:$M)</f>
        <v>0</v>
      </c>
      <c r="N40" s="2">
        <f>+SUMIFS(I:I,B:B,B40,D:D,D40)-K40</f>
        <v>0</v>
      </c>
      <c r="O40" s="60">
        <f>IFERROR((IFERROR(VLOOKUP(B40,RRHH!F:S,11,0),0)+IFERROR(VLOOKUP(B40,RRHH!F:S,12,0),0)+IFERROR(VLOOKUP(B40,RRHH!F:S,13,0),0)+IFERROR(VLOOKUP(B40,RRHH!F:S,14,0),0))/5*I40+(250.5-(IFERROR(VLOOKUP(B40,RRHH!F:S,11,0),0)+IFERROR(VLOOKUP(B40,RRHH!F:S,12,0),0)+IFERROR(VLOOKUP(B40,RRHH!F:S,13,0),0)+IFERROR(VLOOKUP(B40,RRHH!F:S,14,0),0)))/5*(IFERROR(VLOOKUP(B40,RRHH!F:U,15,0),0)+IFERROR(VLOOKUP(B40,RRHH!F:U,16,0),0))/60*I40/M40,0)</f>
        <v>0</v>
      </c>
      <c r="P40" s="62" t="str">
        <f t="shared" si="1"/>
        <v/>
      </c>
      <c r="Q40" s="12"/>
      <c r="R40" t="str">
        <f>+IFERROR(VLOOKUP(G40,Diccionarios!K:L,2,0),"Act. No ident")</f>
        <v>Act. No ident</v>
      </c>
    </row>
    <row r="41" spans="1:18" x14ac:dyDescent="0.25">
      <c r="A41" s="12"/>
      <c r="B41" s="12"/>
      <c r="C41" s="12"/>
      <c r="D41" s="2"/>
      <c r="E41" s="13" t="str">
        <f>+IFERROR(VLOOKUP(F41,Diccionarios!$C$3:$D$63,2,0),"No Valido")</f>
        <v>No Valido</v>
      </c>
      <c r="F41" s="12"/>
      <c r="G41" s="13" t="str">
        <f>+IFERROR(VLOOKUP(H41,Diccionarios!J:M,2,0),"Act. No Ident")</f>
        <v>Act. No Ident</v>
      </c>
      <c r="H41" s="12"/>
      <c r="I41" s="12"/>
      <c r="J41" s="12"/>
      <c r="K41" s="49">
        <f>+SUMIFS(RRHH!$M:$M,RRHH!$F:$F,'Programación Medica'!B41,RRHH!$J:$J,'Programación Medica'!D41)</f>
        <v>0</v>
      </c>
      <c r="L41" s="57">
        <f t="shared" si="0"/>
        <v>0</v>
      </c>
      <c r="M41" s="13">
        <f>+SUMIF(RRHH!F:F,'Programación Medica'!B41,RRHH!$M:$M)</f>
        <v>0</v>
      </c>
      <c r="N41" s="2">
        <f>+SUMIFS(I:I,B:B,B41,D:D,D41)-K41</f>
        <v>0</v>
      </c>
      <c r="O41" s="60">
        <f>IFERROR((IFERROR(VLOOKUP(B41,RRHH!F:S,11,0),0)+IFERROR(VLOOKUP(B41,RRHH!F:S,12,0),0)+IFERROR(VLOOKUP(B41,RRHH!F:S,13,0),0)+IFERROR(VLOOKUP(B41,RRHH!F:S,14,0),0))/5*I41+(250.5-(IFERROR(VLOOKUP(B41,RRHH!F:S,11,0),0)+IFERROR(VLOOKUP(B41,RRHH!F:S,12,0),0)+IFERROR(VLOOKUP(B41,RRHH!F:S,13,0),0)+IFERROR(VLOOKUP(B41,RRHH!F:S,14,0),0)))/5*(IFERROR(VLOOKUP(B41,RRHH!F:U,15,0),0)+IFERROR(VLOOKUP(B41,RRHH!F:U,16,0),0))/60*I41/M41,0)</f>
        <v>0</v>
      </c>
      <c r="P41" s="62" t="str">
        <f t="shared" si="1"/>
        <v/>
      </c>
      <c r="Q41" s="12"/>
      <c r="R41" t="str">
        <f>+IFERROR(VLOOKUP(G41,Diccionarios!K:L,2,0),"Act. No ident")</f>
        <v>Act. No ident</v>
      </c>
    </row>
    <row r="42" spans="1:18" x14ac:dyDescent="0.25">
      <c r="A42" s="12"/>
      <c r="B42" s="12"/>
      <c r="C42" s="12"/>
      <c r="D42" s="2"/>
      <c r="E42" s="13" t="str">
        <f>+IFERROR(VLOOKUP(F42,Diccionarios!$C$3:$D$63,2,0),"No Valido")</f>
        <v>No Valido</v>
      </c>
      <c r="F42" s="12"/>
      <c r="G42" s="13" t="str">
        <f>+IFERROR(VLOOKUP(H42,Diccionarios!J:M,2,0),"Act. No Ident")</f>
        <v>Act. No Ident</v>
      </c>
      <c r="H42" s="12"/>
      <c r="I42" s="12"/>
      <c r="J42" s="12"/>
      <c r="K42" s="49">
        <f>+SUMIFS(RRHH!$M:$M,RRHH!$F:$F,'Programación Medica'!B42,RRHH!$J:$J,'Programación Medica'!D42)</f>
        <v>0</v>
      </c>
      <c r="L42" s="57">
        <f t="shared" si="0"/>
        <v>0</v>
      </c>
      <c r="M42" s="13">
        <f>+SUMIF(RRHH!F:F,'Programación Medica'!B42,RRHH!$M:$M)</f>
        <v>0</v>
      </c>
      <c r="N42" s="2">
        <f>+SUMIFS(I:I,B:B,B42,D:D,D42)-K42</f>
        <v>0</v>
      </c>
      <c r="O42" s="60">
        <f>IFERROR((IFERROR(VLOOKUP(B42,RRHH!F:S,11,0),0)+IFERROR(VLOOKUP(B42,RRHH!F:S,12,0),0)+IFERROR(VLOOKUP(B42,RRHH!F:S,13,0),0)+IFERROR(VLOOKUP(B42,RRHH!F:S,14,0),0))/5*I42+(250.5-(IFERROR(VLOOKUP(B42,RRHH!F:S,11,0),0)+IFERROR(VLOOKUP(B42,RRHH!F:S,12,0),0)+IFERROR(VLOOKUP(B42,RRHH!F:S,13,0),0)+IFERROR(VLOOKUP(B42,RRHH!F:S,14,0),0)))/5*(IFERROR(VLOOKUP(B42,RRHH!F:U,15,0),0)+IFERROR(VLOOKUP(B42,RRHH!F:U,16,0),0))/60*I42/M42,0)</f>
        <v>0</v>
      </c>
      <c r="P42" s="62" t="str">
        <f t="shared" si="1"/>
        <v/>
      </c>
      <c r="Q42" s="12"/>
      <c r="R42" t="str">
        <f>+IFERROR(VLOOKUP(G42,Diccionarios!K:L,2,0),"Act. No ident")</f>
        <v>Act. No ident</v>
      </c>
    </row>
    <row r="43" spans="1:18" x14ac:dyDescent="0.25">
      <c r="A43" s="12"/>
      <c r="B43" s="12"/>
      <c r="C43" s="12"/>
      <c r="D43" s="2"/>
      <c r="E43" s="13" t="str">
        <f>+IFERROR(VLOOKUP(F43,Diccionarios!$C$3:$D$63,2,0),"No Valido")</f>
        <v>No Valido</v>
      </c>
      <c r="F43" s="12"/>
      <c r="G43" s="13" t="str">
        <f>+IFERROR(VLOOKUP(H43,Diccionarios!J:M,2,0),"Act. No Ident")</f>
        <v>Act. No Ident</v>
      </c>
      <c r="H43" s="12"/>
      <c r="I43" s="12"/>
      <c r="J43" s="12"/>
      <c r="K43" s="49">
        <f>+SUMIFS(RRHH!$M:$M,RRHH!$F:$F,'Programación Medica'!B43,RRHH!$J:$J,'Programación Medica'!D43)</f>
        <v>0</v>
      </c>
      <c r="L43" s="57">
        <f t="shared" si="0"/>
        <v>0</v>
      </c>
      <c r="M43" s="13">
        <f>+SUMIF(RRHH!F:F,'Programación Medica'!B43,RRHH!$M:$M)</f>
        <v>0</v>
      </c>
      <c r="N43" s="2">
        <f>+SUMIFS(I:I,B:B,B43,D:D,D43)-K43</f>
        <v>0</v>
      </c>
      <c r="O43" s="60">
        <f>IFERROR((IFERROR(VLOOKUP(B43,RRHH!F:S,11,0),0)+IFERROR(VLOOKUP(B43,RRHH!F:S,12,0),0)+IFERROR(VLOOKUP(B43,RRHH!F:S,13,0),0)+IFERROR(VLOOKUP(B43,RRHH!F:S,14,0),0))/5*I43+(250.5-(IFERROR(VLOOKUP(B43,RRHH!F:S,11,0),0)+IFERROR(VLOOKUP(B43,RRHH!F:S,12,0),0)+IFERROR(VLOOKUP(B43,RRHH!F:S,13,0),0)+IFERROR(VLOOKUP(B43,RRHH!F:S,14,0),0)))/5*(IFERROR(VLOOKUP(B43,RRHH!F:U,15,0),0)+IFERROR(VLOOKUP(B43,RRHH!F:U,16,0),0))/60*I43/M43,0)</f>
        <v>0</v>
      </c>
      <c r="P43" s="62" t="str">
        <f t="shared" si="1"/>
        <v/>
      </c>
      <c r="Q43" s="12"/>
      <c r="R43" t="str">
        <f>+IFERROR(VLOOKUP(G43,Diccionarios!K:L,2,0),"Act. No ident")</f>
        <v>Act. No ident</v>
      </c>
    </row>
    <row r="44" spans="1:18" x14ac:dyDescent="0.25">
      <c r="A44" s="12"/>
      <c r="B44" s="12"/>
      <c r="C44" s="12"/>
      <c r="D44" s="2"/>
      <c r="E44" s="13" t="str">
        <f>+IFERROR(VLOOKUP(F44,Diccionarios!$C$3:$D$63,2,0),"No Valido")</f>
        <v>No Valido</v>
      </c>
      <c r="F44" s="12"/>
      <c r="G44" s="13" t="str">
        <f>+IFERROR(VLOOKUP(H44,Diccionarios!J:M,2,0),"Act. No Ident")</f>
        <v>Act. No Ident</v>
      </c>
      <c r="H44" s="12"/>
      <c r="I44" s="12"/>
      <c r="J44" s="12"/>
      <c r="K44" s="49">
        <f>+SUMIFS(RRHH!$M:$M,RRHH!$F:$F,'Programación Medica'!B44,RRHH!$J:$J,'Programación Medica'!D44)</f>
        <v>0</v>
      </c>
      <c r="L44" s="57">
        <f t="shared" si="0"/>
        <v>0</v>
      </c>
      <c r="M44" s="13">
        <f>+SUMIF(RRHH!F:F,'Programación Medica'!B44,RRHH!$M:$M)</f>
        <v>0</v>
      </c>
      <c r="N44" s="2">
        <f>+SUMIFS(I:I,B:B,B44,D:D,D44)-K44</f>
        <v>0</v>
      </c>
      <c r="O44" s="60">
        <f>IFERROR((IFERROR(VLOOKUP(B44,RRHH!F:S,11,0),0)+IFERROR(VLOOKUP(B44,RRHH!F:S,12,0),0)+IFERROR(VLOOKUP(B44,RRHH!F:S,13,0),0)+IFERROR(VLOOKUP(B44,RRHH!F:S,14,0),0))/5*I44+(250.5-(IFERROR(VLOOKUP(B44,RRHH!F:S,11,0),0)+IFERROR(VLOOKUP(B44,RRHH!F:S,12,0),0)+IFERROR(VLOOKUP(B44,RRHH!F:S,13,0),0)+IFERROR(VLOOKUP(B44,RRHH!F:S,14,0),0)))/5*(IFERROR(VLOOKUP(B44,RRHH!F:U,15,0),0)+IFERROR(VLOOKUP(B44,RRHH!F:U,16,0),0))/60*I44/M44,0)</f>
        <v>0</v>
      </c>
      <c r="P44" s="62" t="str">
        <f t="shared" si="1"/>
        <v/>
      </c>
      <c r="Q44" s="12"/>
      <c r="R44" t="str">
        <f>+IFERROR(VLOOKUP(G44,Diccionarios!K:L,2,0),"Act. No ident")</f>
        <v>Act. No ident</v>
      </c>
    </row>
    <row r="45" spans="1:18" x14ac:dyDescent="0.25">
      <c r="A45" s="12"/>
      <c r="B45" s="12"/>
      <c r="C45" s="12"/>
      <c r="D45" s="2"/>
      <c r="E45" s="13" t="str">
        <f>+IFERROR(VLOOKUP(F45,Diccionarios!$C$3:$D$63,2,0),"No Valido")</f>
        <v>No Valido</v>
      </c>
      <c r="F45" s="12"/>
      <c r="G45" s="13" t="str">
        <f>+IFERROR(VLOOKUP(H45,Diccionarios!J:M,2,0),"Act. No Ident")</f>
        <v>Act. No Ident</v>
      </c>
      <c r="H45" s="12"/>
      <c r="I45" s="12"/>
      <c r="J45" s="12"/>
      <c r="K45" s="49">
        <f>+SUMIFS(RRHH!$M:$M,RRHH!$F:$F,'Programación Medica'!B45,RRHH!$J:$J,'Programación Medica'!D45)</f>
        <v>0</v>
      </c>
      <c r="L45" s="57">
        <f t="shared" si="0"/>
        <v>0</v>
      </c>
      <c r="M45" s="13">
        <f>+SUMIF(RRHH!F:F,'Programación Medica'!B45,RRHH!$M:$M)</f>
        <v>0</v>
      </c>
      <c r="N45" s="2">
        <f>+SUMIFS(I:I,B:B,B45,D:D,D45)-K45</f>
        <v>0</v>
      </c>
      <c r="O45" s="60">
        <f>IFERROR((IFERROR(VLOOKUP(B45,RRHH!F:S,11,0),0)+IFERROR(VLOOKUP(B45,RRHH!F:S,12,0),0)+IFERROR(VLOOKUP(B45,RRHH!F:S,13,0),0)+IFERROR(VLOOKUP(B45,RRHH!F:S,14,0),0))/5*I45+(250.5-(IFERROR(VLOOKUP(B45,RRHH!F:S,11,0),0)+IFERROR(VLOOKUP(B45,RRHH!F:S,12,0),0)+IFERROR(VLOOKUP(B45,RRHH!F:S,13,0),0)+IFERROR(VLOOKUP(B45,RRHH!F:S,14,0),0)))/5*(IFERROR(VLOOKUP(B45,RRHH!F:U,15,0),0)+IFERROR(VLOOKUP(B45,RRHH!F:U,16,0),0))/60*I45/M45,0)</f>
        <v>0</v>
      </c>
      <c r="P45" s="62" t="str">
        <f t="shared" si="1"/>
        <v/>
      </c>
      <c r="Q45" s="12"/>
      <c r="R45" t="str">
        <f>+IFERROR(VLOOKUP(G45,Diccionarios!K:L,2,0),"Act. No ident")</f>
        <v>Act. No ident</v>
      </c>
    </row>
    <row r="46" spans="1:18" x14ac:dyDescent="0.25">
      <c r="A46" s="12"/>
      <c r="B46" s="12"/>
      <c r="C46" s="12"/>
      <c r="D46" s="2"/>
      <c r="E46" s="13" t="str">
        <f>+IFERROR(VLOOKUP(F46,Diccionarios!$C$3:$D$63,2,0),"No Valido")</f>
        <v>No Valido</v>
      </c>
      <c r="F46" s="12"/>
      <c r="G46" s="13" t="str">
        <f>+IFERROR(VLOOKUP(H46,Diccionarios!J:M,2,0),"Act. No Ident")</f>
        <v>Act. No Ident</v>
      </c>
      <c r="H46" s="12"/>
      <c r="I46" s="12"/>
      <c r="J46" s="12"/>
      <c r="K46" s="49">
        <f>+SUMIFS(RRHH!$M:$M,RRHH!$F:$F,'Programación Medica'!B46,RRHH!$J:$J,'Programación Medica'!D46)</f>
        <v>0</v>
      </c>
      <c r="L46" s="57">
        <f t="shared" si="0"/>
        <v>0</v>
      </c>
      <c r="M46" s="13">
        <f>+SUMIF(RRHH!F:F,'Programación Medica'!B46,RRHH!$M:$M)</f>
        <v>0</v>
      </c>
      <c r="N46" s="2">
        <f>+SUMIFS(I:I,B:B,B46,D:D,D46)-K46</f>
        <v>0</v>
      </c>
      <c r="O46" s="60">
        <f>IFERROR((IFERROR(VLOOKUP(B46,RRHH!F:S,11,0),0)+IFERROR(VLOOKUP(B46,RRHH!F:S,12,0),0)+IFERROR(VLOOKUP(B46,RRHH!F:S,13,0),0)+IFERROR(VLOOKUP(B46,RRHH!F:S,14,0),0))/5*I46+(250.5-(IFERROR(VLOOKUP(B46,RRHH!F:S,11,0),0)+IFERROR(VLOOKUP(B46,RRHH!F:S,12,0),0)+IFERROR(VLOOKUP(B46,RRHH!F:S,13,0),0)+IFERROR(VLOOKUP(B46,RRHH!F:S,14,0),0)))/5*(IFERROR(VLOOKUP(B46,RRHH!F:U,15,0),0)+IFERROR(VLOOKUP(B46,RRHH!F:U,16,0),0))/60*I46/M46,0)</f>
        <v>0</v>
      </c>
      <c r="P46" s="62" t="str">
        <f t="shared" si="1"/>
        <v/>
      </c>
      <c r="Q46" s="12"/>
      <c r="R46" t="str">
        <f>+IFERROR(VLOOKUP(G46,Diccionarios!K:L,2,0),"Act. No ident")</f>
        <v>Act. No ident</v>
      </c>
    </row>
    <row r="47" spans="1:18" x14ac:dyDescent="0.25">
      <c r="A47" s="12"/>
      <c r="B47" s="12"/>
      <c r="C47" s="12"/>
      <c r="D47" s="2"/>
      <c r="E47" s="13" t="str">
        <f>+IFERROR(VLOOKUP(F47,Diccionarios!$C$3:$D$63,2,0),"No Valido")</f>
        <v>No Valido</v>
      </c>
      <c r="F47" s="12"/>
      <c r="G47" s="13" t="str">
        <f>+IFERROR(VLOOKUP(H47,Diccionarios!J:M,2,0),"Act. No Ident")</f>
        <v>Act. No Ident</v>
      </c>
      <c r="H47" s="12"/>
      <c r="I47" s="12"/>
      <c r="J47" s="12"/>
      <c r="K47" s="49">
        <f>+SUMIFS(RRHH!$M:$M,RRHH!$F:$F,'Programación Medica'!B47,RRHH!$J:$J,'Programación Medica'!D47)</f>
        <v>0</v>
      </c>
      <c r="L47" s="57">
        <f t="shared" si="0"/>
        <v>0</v>
      </c>
      <c r="M47" s="13">
        <f>+SUMIF(RRHH!F:F,'Programación Medica'!B47,RRHH!$M:$M)</f>
        <v>0</v>
      </c>
      <c r="N47" s="2">
        <f>+SUMIFS(I:I,B:B,B47,D:D,D47)-K47</f>
        <v>0</v>
      </c>
      <c r="O47" s="60">
        <f>IFERROR((IFERROR(VLOOKUP(B47,RRHH!F:S,11,0),0)+IFERROR(VLOOKUP(B47,RRHH!F:S,12,0),0)+IFERROR(VLOOKUP(B47,RRHH!F:S,13,0),0)+IFERROR(VLOOKUP(B47,RRHH!F:S,14,0),0))/5*I47+(250.5-(IFERROR(VLOOKUP(B47,RRHH!F:S,11,0),0)+IFERROR(VLOOKUP(B47,RRHH!F:S,12,0),0)+IFERROR(VLOOKUP(B47,RRHH!F:S,13,0),0)+IFERROR(VLOOKUP(B47,RRHH!F:S,14,0),0)))/5*(IFERROR(VLOOKUP(B47,RRHH!F:U,15,0),0)+IFERROR(VLOOKUP(B47,RRHH!F:U,16,0),0))/60*I47/M47,0)</f>
        <v>0</v>
      </c>
      <c r="P47" s="62" t="str">
        <f t="shared" si="1"/>
        <v/>
      </c>
      <c r="Q47" s="12"/>
      <c r="R47" t="str">
        <f>+IFERROR(VLOOKUP(G47,Diccionarios!K:L,2,0),"Act. No ident")</f>
        <v>Act. No ident</v>
      </c>
    </row>
    <row r="48" spans="1:18" x14ac:dyDescent="0.25">
      <c r="A48" s="12"/>
      <c r="B48" s="12"/>
      <c r="C48" s="12"/>
      <c r="D48" s="2"/>
      <c r="E48" s="13" t="str">
        <f>+IFERROR(VLOOKUP(F48,Diccionarios!$C$3:$D$63,2,0),"No Valido")</f>
        <v>No Valido</v>
      </c>
      <c r="F48" s="12"/>
      <c r="G48" s="13" t="str">
        <f>+IFERROR(VLOOKUP(H48,Diccionarios!J:M,2,0),"Act. No Ident")</f>
        <v>Act. No Ident</v>
      </c>
      <c r="H48" s="12"/>
      <c r="I48" s="12"/>
      <c r="J48" s="12"/>
      <c r="K48" s="49">
        <f>+SUMIFS(RRHH!$M:$M,RRHH!$F:$F,'Programación Medica'!B48,RRHH!$J:$J,'Programación Medica'!D48)</f>
        <v>0</v>
      </c>
      <c r="L48" s="57">
        <f t="shared" si="0"/>
        <v>0</v>
      </c>
      <c r="M48" s="13">
        <f>+SUMIF(RRHH!F:F,'Programación Medica'!B48,RRHH!$M:$M)</f>
        <v>0</v>
      </c>
      <c r="N48" s="2">
        <f>+SUMIFS(I:I,B:B,B48,D:D,D48)-K48</f>
        <v>0</v>
      </c>
      <c r="O48" s="60">
        <f>IFERROR((IFERROR(VLOOKUP(B48,RRHH!F:S,11,0),0)+IFERROR(VLOOKUP(B48,RRHH!F:S,12,0),0)+IFERROR(VLOOKUP(B48,RRHH!F:S,13,0),0)+IFERROR(VLOOKUP(B48,RRHH!F:S,14,0),0))/5*I48+(250.5-(IFERROR(VLOOKUP(B48,RRHH!F:S,11,0),0)+IFERROR(VLOOKUP(B48,RRHH!F:S,12,0),0)+IFERROR(VLOOKUP(B48,RRHH!F:S,13,0),0)+IFERROR(VLOOKUP(B48,RRHH!F:S,14,0),0)))/5*(IFERROR(VLOOKUP(B48,RRHH!F:U,15,0),0)+IFERROR(VLOOKUP(B48,RRHH!F:U,16,0),0))/60*I48/M48,0)</f>
        <v>0</v>
      </c>
      <c r="P48" s="62" t="str">
        <f t="shared" si="1"/>
        <v/>
      </c>
      <c r="Q48" s="12"/>
      <c r="R48" t="str">
        <f>+IFERROR(VLOOKUP(G48,Diccionarios!K:L,2,0),"Act. No ident")</f>
        <v>Act. No ident</v>
      </c>
    </row>
    <row r="49" spans="1:18" x14ac:dyDescent="0.25">
      <c r="A49" s="12"/>
      <c r="B49" s="12"/>
      <c r="C49" s="12"/>
      <c r="D49" s="2"/>
      <c r="E49" s="13" t="str">
        <f>+IFERROR(VLOOKUP(F49,Diccionarios!$C$3:$D$63,2,0),"No Valido")</f>
        <v>No Valido</v>
      </c>
      <c r="F49" s="12"/>
      <c r="G49" s="13" t="str">
        <f>+IFERROR(VLOOKUP(H49,Diccionarios!J:M,2,0),"Act. No Ident")</f>
        <v>Act. No Ident</v>
      </c>
      <c r="H49" s="12"/>
      <c r="I49" s="12"/>
      <c r="J49" s="12"/>
      <c r="K49" s="49">
        <f>+SUMIFS(RRHH!$M:$M,RRHH!$F:$F,'Programación Medica'!B49,RRHH!$J:$J,'Programación Medica'!D49)</f>
        <v>0</v>
      </c>
      <c r="L49" s="57">
        <f t="shared" si="0"/>
        <v>0</v>
      </c>
      <c r="M49" s="13">
        <f>+SUMIF(RRHH!F:F,'Programación Medica'!B49,RRHH!$M:$M)</f>
        <v>0</v>
      </c>
      <c r="N49" s="2">
        <f>+SUMIFS(I:I,B:B,B49,D:D,D49)-K49</f>
        <v>0</v>
      </c>
      <c r="O49" s="60">
        <f>IFERROR((IFERROR(VLOOKUP(B49,RRHH!F:S,11,0),0)+IFERROR(VLOOKUP(B49,RRHH!F:S,12,0),0)+IFERROR(VLOOKUP(B49,RRHH!F:S,13,0),0)+IFERROR(VLOOKUP(B49,RRHH!F:S,14,0),0))/5*I49+(250.5-(IFERROR(VLOOKUP(B49,RRHH!F:S,11,0),0)+IFERROR(VLOOKUP(B49,RRHH!F:S,12,0),0)+IFERROR(VLOOKUP(B49,RRHH!F:S,13,0),0)+IFERROR(VLOOKUP(B49,RRHH!F:S,14,0),0)))/5*(IFERROR(VLOOKUP(B49,RRHH!F:U,15,0),0)+IFERROR(VLOOKUP(B49,RRHH!F:U,16,0),0))/60*I49/M49,0)</f>
        <v>0</v>
      </c>
      <c r="P49" s="62" t="str">
        <f t="shared" si="1"/>
        <v/>
      </c>
      <c r="Q49" s="12"/>
      <c r="R49" t="str">
        <f>+IFERROR(VLOOKUP(G49,Diccionarios!K:L,2,0),"Act. No ident")</f>
        <v>Act. No ident</v>
      </c>
    </row>
    <row r="50" spans="1:18" x14ac:dyDescent="0.25">
      <c r="A50" s="12"/>
      <c r="B50" s="12"/>
      <c r="C50" s="12"/>
      <c r="D50" s="2"/>
      <c r="E50" s="13" t="str">
        <f>+IFERROR(VLOOKUP(F50,Diccionarios!$C$3:$D$63,2,0),"No Valido")</f>
        <v>No Valido</v>
      </c>
      <c r="F50" s="12"/>
      <c r="G50" s="13" t="str">
        <f>+IFERROR(VLOOKUP(H50,Diccionarios!J:M,2,0),"Act. No Ident")</f>
        <v>Act. No Ident</v>
      </c>
      <c r="H50" s="12"/>
      <c r="I50" s="12"/>
      <c r="J50" s="12"/>
      <c r="K50" s="49">
        <f>+SUMIFS(RRHH!$M:$M,RRHH!$F:$F,'Programación Medica'!B50,RRHH!$J:$J,'Programación Medica'!D50)</f>
        <v>0</v>
      </c>
      <c r="L50" s="57">
        <f t="shared" si="0"/>
        <v>0</v>
      </c>
      <c r="M50" s="13">
        <f>+SUMIF(RRHH!F:F,'Programación Medica'!B50,RRHH!$M:$M)</f>
        <v>0</v>
      </c>
      <c r="N50" s="2">
        <f>+SUMIFS(I:I,B:B,B50,D:D,D50)-K50</f>
        <v>0</v>
      </c>
      <c r="O50" s="60">
        <f>IFERROR((IFERROR(VLOOKUP(B50,RRHH!F:S,11,0),0)+IFERROR(VLOOKUP(B50,RRHH!F:S,12,0),0)+IFERROR(VLOOKUP(B50,RRHH!F:S,13,0),0)+IFERROR(VLOOKUP(B50,RRHH!F:S,14,0),0))/5*I50+(250.5-(IFERROR(VLOOKUP(B50,RRHH!F:S,11,0),0)+IFERROR(VLOOKUP(B50,RRHH!F:S,12,0),0)+IFERROR(VLOOKUP(B50,RRHH!F:S,13,0),0)+IFERROR(VLOOKUP(B50,RRHH!F:S,14,0),0)))/5*(IFERROR(VLOOKUP(B50,RRHH!F:U,15,0),0)+IFERROR(VLOOKUP(B50,RRHH!F:U,16,0),0))/60*I50/M50,0)</f>
        <v>0</v>
      </c>
      <c r="P50" s="62" t="str">
        <f t="shared" si="1"/>
        <v/>
      </c>
      <c r="Q50" s="12"/>
      <c r="R50" t="str">
        <f>+IFERROR(VLOOKUP(G50,Diccionarios!K:L,2,0),"Act. No ident")</f>
        <v>Act. No ident</v>
      </c>
    </row>
    <row r="51" spans="1:18" x14ac:dyDescent="0.25">
      <c r="A51" s="12"/>
      <c r="B51" s="12"/>
      <c r="C51" s="12"/>
      <c r="D51" s="2"/>
      <c r="E51" s="13" t="str">
        <f>+IFERROR(VLOOKUP(F51,Diccionarios!$C$3:$D$63,2,0),"No Valido")</f>
        <v>No Valido</v>
      </c>
      <c r="F51" s="12"/>
      <c r="G51" s="13" t="str">
        <f>+IFERROR(VLOOKUP(H51,Diccionarios!J:M,2,0),"Act. No Ident")</f>
        <v>Act. No Ident</v>
      </c>
      <c r="H51" s="12"/>
      <c r="I51" s="12"/>
      <c r="J51" s="12"/>
      <c r="K51" s="49">
        <f>+SUMIFS(RRHH!$M:$M,RRHH!$F:$F,'Programación Medica'!B51,RRHH!$J:$J,'Programación Medica'!D51)</f>
        <v>0</v>
      </c>
      <c r="L51" s="57">
        <f t="shared" si="0"/>
        <v>0</v>
      </c>
      <c r="M51" s="13">
        <f>+SUMIF(RRHH!F:F,'Programación Medica'!B51,RRHH!$M:$M)</f>
        <v>0</v>
      </c>
      <c r="N51" s="2">
        <f>+SUMIFS(I:I,B:B,B51,D:D,D51)-K51</f>
        <v>0</v>
      </c>
      <c r="O51" s="60">
        <f>IFERROR((IFERROR(VLOOKUP(B51,RRHH!F:S,11,0),0)+IFERROR(VLOOKUP(B51,RRHH!F:S,12,0),0)+IFERROR(VLOOKUP(B51,RRHH!F:S,13,0),0)+IFERROR(VLOOKUP(B51,RRHH!F:S,14,0),0))/5*I51+(250.5-(IFERROR(VLOOKUP(B51,RRHH!F:S,11,0),0)+IFERROR(VLOOKUP(B51,RRHH!F:S,12,0),0)+IFERROR(VLOOKUP(B51,RRHH!F:S,13,0),0)+IFERROR(VLOOKUP(B51,RRHH!F:S,14,0),0)))/5*(IFERROR(VLOOKUP(B51,RRHH!F:U,15,0),0)+IFERROR(VLOOKUP(B51,RRHH!F:U,16,0),0))/60*I51/M51,0)</f>
        <v>0</v>
      </c>
      <c r="P51" s="62" t="str">
        <f t="shared" si="1"/>
        <v/>
      </c>
      <c r="Q51" s="12"/>
      <c r="R51" t="str">
        <f>+IFERROR(VLOOKUP(G51,Diccionarios!K:L,2,0),"Act. No ident")</f>
        <v>Act. No ident</v>
      </c>
    </row>
    <row r="52" spans="1:18" x14ac:dyDescent="0.25">
      <c r="A52" s="12"/>
      <c r="B52" s="12"/>
      <c r="C52" s="12"/>
      <c r="D52" s="2"/>
      <c r="E52" s="13" t="str">
        <f>+IFERROR(VLOOKUP(F52,Diccionarios!$C$3:$D$63,2,0),"No Valido")</f>
        <v>No Valido</v>
      </c>
      <c r="F52" s="12"/>
      <c r="G52" s="13" t="str">
        <f>+IFERROR(VLOOKUP(H52,Diccionarios!J:M,2,0),"Act. No Ident")</f>
        <v>Act. No Ident</v>
      </c>
      <c r="H52" s="12"/>
      <c r="I52" s="12"/>
      <c r="J52" s="12"/>
      <c r="K52" s="49">
        <f>+SUMIFS(RRHH!$M:$M,RRHH!$F:$F,'Programación Medica'!B52,RRHH!$J:$J,'Programación Medica'!D52)</f>
        <v>0</v>
      </c>
      <c r="L52" s="57">
        <f t="shared" si="0"/>
        <v>0</v>
      </c>
      <c r="M52" s="13">
        <f>+SUMIF(RRHH!F:F,'Programación Medica'!B52,RRHH!$M:$M)</f>
        <v>0</v>
      </c>
      <c r="N52" s="2">
        <f>+SUMIFS(I:I,B:B,B52,D:D,D52)-K52</f>
        <v>0</v>
      </c>
      <c r="O52" s="60">
        <f>IFERROR((IFERROR(VLOOKUP(B52,RRHH!F:S,11,0),0)+IFERROR(VLOOKUP(B52,RRHH!F:S,12,0),0)+IFERROR(VLOOKUP(B52,RRHH!F:S,13,0),0)+IFERROR(VLOOKUP(B52,RRHH!F:S,14,0),0))/5*I52+(250.5-(IFERROR(VLOOKUP(B52,RRHH!F:S,11,0),0)+IFERROR(VLOOKUP(B52,RRHH!F:S,12,0),0)+IFERROR(VLOOKUP(B52,RRHH!F:S,13,0),0)+IFERROR(VLOOKUP(B52,RRHH!F:S,14,0),0)))/5*(IFERROR(VLOOKUP(B52,RRHH!F:U,15,0),0)+IFERROR(VLOOKUP(B52,RRHH!F:U,16,0),0))/60*I52/M52,0)</f>
        <v>0</v>
      </c>
      <c r="P52" s="62" t="str">
        <f t="shared" si="1"/>
        <v/>
      </c>
      <c r="Q52" s="12"/>
      <c r="R52" t="str">
        <f>+IFERROR(VLOOKUP(G52,Diccionarios!K:L,2,0),"Act. No ident")</f>
        <v>Act. No ident</v>
      </c>
    </row>
    <row r="53" spans="1:18" x14ac:dyDescent="0.25">
      <c r="A53" s="12"/>
      <c r="B53" s="12"/>
      <c r="C53" s="12"/>
      <c r="D53" s="2"/>
      <c r="E53" s="13" t="str">
        <f>+IFERROR(VLOOKUP(F53,Diccionarios!$C$3:$D$63,2,0),"No Valido")</f>
        <v>No Valido</v>
      </c>
      <c r="F53" s="12"/>
      <c r="G53" s="13" t="str">
        <f>+IFERROR(VLOOKUP(H53,Diccionarios!J:M,2,0),"Act. No Ident")</f>
        <v>Act. No Ident</v>
      </c>
      <c r="H53" s="12"/>
      <c r="I53" s="12"/>
      <c r="J53" s="12"/>
      <c r="K53" s="49">
        <f>+SUMIFS(RRHH!$M:$M,RRHH!$F:$F,'Programación Medica'!B53,RRHH!$J:$J,'Programación Medica'!D53)</f>
        <v>0</v>
      </c>
      <c r="L53" s="57">
        <f t="shared" si="0"/>
        <v>0</v>
      </c>
      <c r="M53" s="13">
        <f>+SUMIF(RRHH!F:F,'Programación Medica'!B53,RRHH!$M:$M)</f>
        <v>0</v>
      </c>
      <c r="N53" s="2">
        <f>+SUMIFS(I:I,B:B,B53,D:D,D53)-K53</f>
        <v>0</v>
      </c>
      <c r="O53" s="60">
        <f>IFERROR((IFERROR(VLOOKUP(B53,RRHH!F:S,11,0),0)+IFERROR(VLOOKUP(B53,RRHH!F:S,12,0),0)+IFERROR(VLOOKUP(B53,RRHH!F:S,13,0),0)+IFERROR(VLOOKUP(B53,RRHH!F:S,14,0),0))/5*I53+(250.5-(IFERROR(VLOOKUP(B53,RRHH!F:S,11,0),0)+IFERROR(VLOOKUP(B53,RRHH!F:S,12,0),0)+IFERROR(VLOOKUP(B53,RRHH!F:S,13,0),0)+IFERROR(VLOOKUP(B53,RRHH!F:S,14,0),0)))/5*(IFERROR(VLOOKUP(B53,RRHH!F:U,15,0),0)+IFERROR(VLOOKUP(B53,RRHH!F:U,16,0),0))/60*I53/M53,0)</f>
        <v>0</v>
      </c>
      <c r="P53" s="62" t="str">
        <f t="shared" si="1"/>
        <v/>
      </c>
      <c r="Q53" s="12"/>
      <c r="R53" t="str">
        <f>+IFERROR(VLOOKUP(G53,Diccionarios!K:L,2,0),"Act. No ident")</f>
        <v>Act. No ident</v>
      </c>
    </row>
    <row r="54" spans="1:18" x14ac:dyDescent="0.25">
      <c r="A54" s="12"/>
      <c r="B54" s="12"/>
      <c r="C54" s="12"/>
      <c r="D54" s="2"/>
      <c r="E54" s="13" t="str">
        <f>+IFERROR(VLOOKUP(F54,Diccionarios!$C$3:$D$63,2,0),"No Valido")</f>
        <v>No Valido</v>
      </c>
      <c r="F54" s="12"/>
      <c r="G54" s="13" t="str">
        <f>+IFERROR(VLOOKUP(H54,Diccionarios!J:M,2,0),"Act. No Ident")</f>
        <v>Act. No Ident</v>
      </c>
      <c r="H54" s="12"/>
      <c r="I54" s="12"/>
      <c r="J54" s="12"/>
      <c r="K54" s="49">
        <f>+SUMIFS(RRHH!$M:$M,RRHH!$F:$F,'Programación Medica'!B54,RRHH!$J:$J,'Programación Medica'!D54)</f>
        <v>0</v>
      </c>
      <c r="L54" s="57">
        <f t="shared" si="0"/>
        <v>0</v>
      </c>
      <c r="M54" s="13">
        <f>+SUMIF(RRHH!F:F,'Programación Medica'!B54,RRHH!$M:$M)</f>
        <v>0</v>
      </c>
      <c r="N54" s="2">
        <f>+SUMIFS(I:I,B:B,B54,D:D,D54)-K54</f>
        <v>0</v>
      </c>
      <c r="O54" s="60">
        <f>IFERROR((IFERROR(VLOOKUP(B54,RRHH!F:S,11,0),0)+IFERROR(VLOOKUP(B54,RRHH!F:S,12,0),0)+IFERROR(VLOOKUP(B54,RRHH!F:S,13,0),0)+IFERROR(VLOOKUP(B54,RRHH!F:S,14,0),0))/5*I54+(250.5-(IFERROR(VLOOKUP(B54,RRHH!F:S,11,0),0)+IFERROR(VLOOKUP(B54,RRHH!F:S,12,0),0)+IFERROR(VLOOKUP(B54,RRHH!F:S,13,0),0)+IFERROR(VLOOKUP(B54,RRHH!F:S,14,0),0)))/5*(IFERROR(VLOOKUP(B54,RRHH!F:U,15,0),0)+IFERROR(VLOOKUP(B54,RRHH!F:U,16,0),0))/60*I54/M54,0)</f>
        <v>0</v>
      </c>
      <c r="P54" s="62" t="str">
        <f t="shared" si="1"/>
        <v/>
      </c>
      <c r="Q54" s="12"/>
      <c r="R54" t="str">
        <f>+IFERROR(VLOOKUP(G54,Diccionarios!K:L,2,0),"Act. No ident")</f>
        <v>Act. No ident</v>
      </c>
    </row>
    <row r="55" spans="1:18" x14ac:dyDescent="0.25">
      <c r="A55" s="12"/>
      <c r="B55" s="12"/>
      <c r="C55" s="12"/>
      <c r="D55" s="2"/>
      <c r="E55" s="13" t="str">
        <f>+IFERROR(VLOOKUP(F55,Diccionarios!$C$3:$D$63,2,0),"No Valido")</f>
        <v>No Valido</v>
      </c>
      <c r="F55" s="12"/>
      <c r="G55" s="13" t="str">
        <f>+IFERROR(VLOOKUP(H55,Diccionarios!J:M,2,0),"Act. No Ident")</f>
        <v>Act. No Ident</v>
      </c>
      <c r="H55" s="12"/>
      <c r="I55" s="12"/>
      <c r="J55" s="12"/>
      <c r="K55" s="49">
        <f>+SUMIFS(RRHH!$M:$M,RRHH!$F:$F,'Programación Medica'!B55,RRHH!$J:$J,'Programación Medica'!D55)</f>
        <v>0</v>
      </c>
      <c r="L55" s="57">
        <f t="shared" si="0"/>
        <v>0</v>
      </c>
      <c r="M55" s="13">
        <f>+SUMIF(RRHH!F:F,'Programación Medica'!B55,RRHH!$M:$M)</f>
        <v>0</v>
      </c>
      <c r="N55" s="2">
        <f>+SUMIFS(I:I,B:B,B55,D:D,D55)-K55</f>
        <v>0</v>
      </c>
      <c r="O55" s="60">
        <f>IFERROR((IFERROR(VLOOKUP(B55,RRHH!F:S,11,0),0)+IFERROR(VLOOKUP(B55,RRHH!F:S,12,0),0)+IFERROR(VLOOKUP(B55,RRHH!F:S,13,0),0)+IFERROR(VLOOKUP(B55,RRHH!F:S,14,0),0))/5*I55+(250.5-(IFERROR(VLOOKUP(B55,RRHH!F:S,11,0),0)+IFERROR(VLOOKUP(B55,RRHH!F:S,12,0),0)+IFERROR(VLOOKUP(B55,RRHH!F:S,13,0),0)+IFERROR(VLOOKUP(B55,RRHH!F:S,14,0),0)))/5*(IFERROR(VLOOKUP(B55,RRHH!F:U,15,0),0)+IFERROR(VLOOKUP(B55,RRHH!F:U,16,0),0))/60*I55/M55,0)</f>
        <v>0</v>
      </c>
      <c r="P55" s="62" t="str">
        <f t="shared" si="1"/>
        <v/>
      </c>
      <c r="Q55" s="12"/>
      <c r="R55" t="str">
        <f>+IFERROR(VLOOKUP(G55,Diccionarios!K:L,2,0),"Act. No ident")</f>
        <v>Act. No ident</v>
      </c>
    </row>
    <row r="56" spans="1:18" x14ac:dyDescent="0.25">
      <c r="A56" s="12"/>
      <c r="B56" s="12"/>
      <c r="C56" s="12"/>
      <c r="D56" s="2"/>
      <c r="E56" s="13" t="str">
        <f>+IFERROR(VLOOKUP(F56,Diccionarios!$C$3:$D$63,2,0),"No Valido")</f>
        <v>No Valido</v>
      </c>
      <c r="F56" s="12"/>
      <c r="G56" s="13" t="str">
        <f>+IFERROR(VLOOKUP(H56,Diccionarios!J:M,2,0),"Act. No Ident")</f>
        <v>Act. No Ident</v>
      </c>
      <c r="H56" s="12"/>
      <c r="I56" s="12"/>
      <c r="J56" s="12"/>
      <c r="K56" s="49">
        <f>+SUMIFS(RRHH!$M:$M,RRHH!$F:$F,'Programación Medica'!B56,RRHH!$J:$J,'Programación Medica'!D56)</f>
        <v>0</v>
      </c>
      <c r="L56" s="57">
        <f t="shared" si="0"/>
        <v>0</v>
      </c>
      <c r="M56" s="13">
        <f>+SUMIF(RRHH!F:F,'Programación Medica'!B56,RRHH!$M:$M)</f>
        <v>0</v>
      </c>
      <c r="N56" s="2">
        <f>+SUMIFS(I:I,B:B,B56,D:D,D56)-K56</f>
        <v>0</v>
      </c>
      <c r="O56" s="60">
        <f>IFERROR((IFERROR(VLOOKUP(B56,RRHH!F:S,11,0),0)+IFERROR(VLOOKUP(B56,RRHH!F:S,12,0),0)+IFERROR(VLOOKUP(B56,RRHH!F:S,13,0),0)+IFERROR(VLOOKUP(B56,RRHH!F:S,14,0),0))/5*I56+(250.5-(IFERROR(VLOOKUP(B56,RRHH!F:S,11,0),0)+IFERROR(VLOOKUP(B56,RRHH!F:S,12,0),0)+IFERROR(VLOOKUP(B56,RRHH!F:S,13,0),0)+IFERROR(VLOOKUP(B56,RRHH!F:S,14,0),0)))/5*(IFERROR(VLOOKUP(B56,RRHH!F:U,15,0),0)+IFERROR(VLOOKUP(B56,RRHH!F:U,16,0),0))/60*I56/M56,0)</f>
        <v>0</v>
      </c>
      <c r="P56" s="62" t="str">
        <f t="shared" si="1"/>
        <v/>
      </c>
      <c r="Q56" s="12"/>
      <c r="R56" t="str">
        <f>+IFERROR(VLOOKUP(G56,Diccionarios!K:L,2,0),"Act. No ident")</f>
        <v>Act. No ident</v>
      </c>
    </row>
    <row r="57" spans="1:18" x14ac:dyDescent="0.25">
      <c r="A57" s="12"/>
      <c r="B57" s="12"/>
      <c r="C57" s="12"/>
      <c r="D57" s="2"/>
      <c r="E57" s="13" t="str">
        <f>+IFERROR(VLOOKUP(F57,Diccionarios!$C$3:$D$63,2,0),"No Valido")</f>
        <v>No Valido</v>
      </c>
      <c r="F57" s="12"/>
      <c r="G57" s="13" t="str">
        <f>+IFERROR(VLOOKUP(H57,Diccionarios!J:M,2,0),"Act. No Ident")</f>
        <v>Act. No Ident</v>
      </c>
      <c r="H57" s="12"/>
      <c r="I57" s="12"/>
      <c r="J57" s="12"/>
      <c r="K57" s="49">
        <f>+SUMIFS(RRHH!$M:$M,RRHH!$F:$F,'Programación Medica'!B57,RRHH!$J:$J,'Programación Medica'!D57)</f>
        <v>0</v>
      </c>
      <c r="L57" s="57">
        <f t="shared" si="0"/>
        <v>0</v>
      </c>
      <c r="M57" s="13">
        <f>+SUMIF(RRHH!F:F,'Programación Medica'!B57,RRHH!$M:$M)</f>
        <v>0</v>
      </c>
      <c r="N57" s="2">
        <f>+SUMIFS(I:I,B:B,B57,D:D,D57)-K57</f>
        <v>0</v>
      </c>
      <c r="O57" s="60">
        <f>IFERROR((IFERROR(VLOOKUP(B57,RRHH!F:S,11,0),0)+IFERROR(VLOOKUP(B57,RRHH!F:S,12,0),0)+IFERROR(VLOOKUP(B57,RRHH!F:S,13,0),0)+IFERROR(VLOOKUP(B57,RRHH!F:S,14,0),0))/5*I57+(250.5-(IFERROR(VLOOKUP(B57,RRHH!F:S,11,0),0)+IFERROR(VLOOKUP(B57,RRHH!F:S,12,0),0)+IFERROR(VLOOKUP(B57,RRHH!F:S,13,0),0)+IFERROR(VLOOKUP(B57,RRHH!F:S,14,0),0)))/5*(IFERROR(VLOOKUP(B57,RRHH!F:U,15,0),0)+IFERROR(VLOOKUP(B57,RRHH!F:U,16,0),0))/60*I57/M57,0)</f>
        <v>0</v>
      </c>
      <c r="P57" s="62" t="str">
        <f t="shared" si="1"/>
        <v/>
      </c>
      <c r="Q57" s="12"/>
      <c r="R57" t="str">
        <f>+IFERROR(VLOOKUP(G57,Diccionarios!K:L,2,0),"Act. No ident")</f>
        <v>Act. No ident</v>
      </c>
    </row>
    <row r="58" spans="1:18" x14ac:dyDescent="0.25">
      <c r="A58" s="12"/>
      <c r="B58" s="12"/>
      <c r="C58" s="12"/>
      <c r="D58" s="2"/>
      <c r="E58" s="13" t="str">
        <f>+IFERROR(VLOOKUP(F58,Diccionarios!$C$3:$D$63,2,0),"No Valido")</f>
        <v>No Valido</v>
      </c>
      <c r="F58" s="12"/>
      <c r="G58" s="13" t="str">
        <f>+IFERROR(VLOOKUP(H58,Diccionarios!J:M,2,0),"Act. No Ident")</f>
        <v>Act. No Ident</v>
      </c>
      <c r="H58" s="12"/>
      <c r="I58" s="12"/>
      <c r="J58" s="12"/>
      <c r="K58" s="49">
        <f>+SUMIFS(RRHH!$M:$M,RRHH!$F:$F,'Programación Medica'!B58,RRHH!$J:$J,'Programación Medica'!D58)</f>
        <v>0</v>
      </c>
      <c r="L58" s="57">
        <f t="shared" si="0"/>
        <v>0</v>
      </c>
      <c r="M58" s="13">
        <f>+SUMIF(RRHH!F:F,'Programación Medica'!B58,RRHH!$M:$M)</f>
        <v>0</v>
      </c>
      <c r="N58" s="2">
        <f>+SUMIFS(I:I,B:B,B58,D:D,D58)-K58</f>
        <v>0</v>
      </c>
      <c r="O58" s="60">
        <f>IFERROR((IFERROR(VLOOKUP(B58,RRHH!F:S,11,0),0)+IFERROR(VLOOKUP(B58,RRHH!F:S,12,0),0)+IFERROR(VLOOKUP(B58,RRHH!F:S,13,0),0)+IFERROR(VLOOKUP(B58,RRHH!F:S,14,0),0))/5*I58+(250.5-(IFERROR(VLOOKUP(B58,RRHH!F:S,11,0),0)+IFERROR(VLOOKUP(B58,RRHH!F:S,12,0),0)+IFERROR(VLOOKUP(B58,RRHH!F:S,13,0),0)+IFERROR(VLOOKUP(B58,RRHH!F:S,14,0),0)))/5*(IFERROR(VLOOKUP(B58,RRHH!F:U,15,0),0)+IFERROR(VLOOKUP(B58,RRHH!F:U,16,0),0))/60*I58/M58,0)</f>
        <v>0</v>
      </c>
      <c r="P58" s="62" t="str">
        <f t="shared" si="1"/>
        <v/>
      </c>
      <c r="Q58" s="12"/>
      <c r="R58" t="str">
        <f>+IFERROR(VLOOKUP(G58,Diccionarios!K:L,2,0),"Act. No ident")</f>
        <v>Act. No ident</v>
      </c>
    </row>
    <row r="59" spans="1:18" x14ac:dyDescent="0.25">
      <c r="A59" s="12"/>
      <c r="B59" s="12"/>
      <c r="C59" s="12"/>
      <c r="D59" s="2"/>
      <c r="E59" s="13" t="str">
        <f>+IFERROR(VLOOKUP(F59,Diccionarios!$C$3:$D$63,2,0),"No Valido")</f>
        <v>No Valido</v>
      </c>
      <c r="F59" s="12"/>
      <c r="G59" s="13" t="str">
        <f>+IFERROR(VLOOKUP(H59,Diccionarios!J:M,2,0),"Act. No Ident")</f>
        <v>Act. No Ident</v>
      </c>
      <c r="H59" s="12"/>
      <c r="I59" s="12"/>
      <c r="J59" s="12"/>
      <c r="K59" s="49">
        <f>+SUMIFS(RRHH!$M:$M,RRHH!$F:$F,'Programación Medica'!B59,RRHH!$J:$J,'Programación Medica'!D59)</f>
        <v>0</v>
      </c>
      <c r="L59" s="57">
        <f t="shared" si="0"/>
        <v>0</v>
      </c>
      <c r="M59" s="13">
        <f>+SUMIF(RRHH!F:F,'Programación Medica'!B59,RRHH!$M:$M)</f>
        <v>0</v>
      </c>
      <c r="N59" s="2">
        <f>+SUMIFS(I:I,B:B,B59,D:D,D59)-K59</f>
        <v>0</v>
      </c>
      <c r="O59" s="60">
        <f>IFERROR((IFERROR(VLOOKUP(B59,RRHH!F:S,11,0),0)+IFERROR(VLOOKUP(B59,RRHH!F:S,12,0),0)+IFERROR(VLOOKUP(B59,RRHH!F:S,13,0),0)+IFERROR(VLOOKUP(B59,RRHH!F:S,14,0),0))/5*I59+(250.5-(IFERROR(VLOOKUP(B59,RRHH!F:S,11,0),0)+IFERROR(VLOOKUP(B59,RRHH!F:S,12,0),0)+IFERROR(VLOOKUP(B59,RRHH!F:S,13,0),0)+IFERROR(VLOOKUP(B59,RRHH!F:S,14,0),0)))/5*(IFERROR(VLOOKUP(B59,RRHH!F:U,15,0),0)+IFERROR(VLOOKUP(B59,RRHH!F:U,16,0),0))/60*I59/M59,0)</f>
        <v>0</v>
      </c>
      <c r="P59" s="62" t="str">
        <f t="shared" si="1"/>
        <v/>
      </c>
      <c r="Q59" s="12"/>
      <c r="R59" t="str">
        <f>+IFERROR(VLOOKUP(G59,Diccionarios!K:L,2,0),"Act. No ident")</f>
        <v>Act. No ident</v>
      </c>
    </row>
    <row r="60" spans="1:18" x14ac:dyDescent="0.25">
      <c r="A60" s="12"/>
      <c r="B60" s="12"/>
      <c r="C60" s="12"/>
      <c r="D60" s="2"/>
      <c r="E60" s="13" t="str">
        <f>+IFERROR(VLOOKUP(F60,Diccionarios!$C$3:$D$63,2,0),"No Valido")</f>
        <v>No Valido</v>
      </c>
      <c r="F60" s="12"/>
      <c r="G60" s="13" t="str">
        <f>+IFERROR(VLOOKUP(H60,Diccionarios!J:M,2,0),"Act. No Ident")</f>
        <v>Act. No Ident</v>
      </c>
      <c r="H60" s="12"/>
      <c r="I60" s="12"/>
      <c r="J60" s="12"/>
      <c r="K60" s="49">
        <f>+SUMIFS(RRHH!$M:$M,RRHH!$F:$F,'Programación Medica'!B60,RRHH!$J:$J,'Programación Medica'!D60)</f>
        <v>0</v>
      </c>
      <c r="L60" s="57">
        <f t="shared" si="0"/>
        <v>0</v>
      </c>
      <c r="M60" s="13">
        <f>+SUMIF(RRHH!F:F,'Programación Medica'!B60,RRHH!$M:$M)</f>
        <v>0</v>
      </c>
      <c r="N60" s="2">
        <f>+SUMIFS(I:I,B:B,B60,D:D,D60)-K60</f>
        <v>0</v>
      </c>
      <c r="O60" s="60">
        <f>IFERROR((IFERROR(VLOOKUP(B60,RRHH!F:S,11,0),0)+IFERROR(VLOOKUP(B60,RRHH!F:S,12,0),0)+IFERROR(VLOOKUP(B60,RRHH!F:S,13,0),0)+IFERROR(VLOOKUP(B60,RRHH!F:S,14,0),0))/5*I60+(250.5-(IFERROR(VLOOKUP(B60,RRHH!F:S,11,0),0)+IFERROR(VLOOKUP(B60,RRHH!F:S,12,0),0)+IFERROR(VLOOKUP(B60,RRHH!F:S,13,0),0)+IFERROR(VLOOKUP(B60,RRHH!F:S,14,0),0)))/5*(IFERROR(VLOOKUP(B60,RRHH!F:U,15,0),0)+IFERROR(VLOOKUP(B60,RRHH!F:U,16,0),0))/60*I60/M60,0)</f>
        <v>0</v>
      </c>
      <c r="P60" s="62" t="str">
        <f t="shared" si="1"/>
        <v/>
      </c>
      <c r="Q60" s="12"/>
      <c r="R60" t="str">
        <f>+IFERROR(VLOOKUP(G60,Diccionarios!K:L,2,0),"Act. No ident")</f>
        <v>Act. No ident</v>
      </c>
    </row>
    <row r="61" spans="1:18" x14ac:dyDescent="0.25">
      <c r="A61" s="12"/>
      <c r="B61" s="12"/>
      <c r="C61" s="12"/>
      <c r="D61" s="2"/>
      <c r="E61" s="13" t="str">
        <f>+IFERROR(VLOOKUP(F61,Diccionarios!$C$3:$D$63,2,0),"No Valido")</f>
        <v>No Valido</v>
      </c>
      <c r="F61" s="12"/>
      <c r="G61" s="13" t="str">
        <f>+IFERROR(VLOOKUP(H61,Diccionarios!J:M,2,0),"Act. No Ident")</f>
        <v>Act. No Ident</v>
      </c>
      <c r="H61" s="12"/>
      <c r="I61" s="12"/>
      <c r="J61" s="12"/>
      <c r="K61" s="49">
        <f>+SUMIFS(RRHH!$M:$M,RRHH!$F:$F,'Programación Medica'!B61,RRHH!$J:$J,'Programación Medica'!D61)</f>
        <v>0</v>
      </c>
      <c r="L61" s="57">
        <f t="shared" si="0"/>
        <v>0</v>
      </c>
      <c r="M61" s="13">
        <f>+SUMIF(RRHH!F:F,'Programación Medica'!B61,RRHH!$M:$M)</f>
        <v>0</v>
      </c>
      <c r="N61" s="2">
        <f>+SUMIFS(I:I,B:B,B61,D:D,D61)-K61</f>
        <v>0</v>
      </c>
      <c r="O61" s="60">
        <f>IFERROR((IFERROR(VLOOKUP(B61,RRHH!F:S,11,0),0)+IFERROR(VLOOKUP(B61,RRHH!F:S,12,0),0)+IFERROR(VLOOKUP(B61,RRHH!F:S,13,0),0)+IFERROR(VLOOKUP(B61,RRHH!F:S,14,0),0))/5*I61+(250.5-(IFERROR(VLOOKUP(B61,RRHH!F:S,11,0),0)+IFERROR(VLOOKUP(B61,RRHH!F:S,12,0),0)+IFERROR(VLOOKUP(B61,RRHH!F:S,13,0),0)+IFERROR(VLOOKUP(B61,RRHH!F:S,14,0),0)))/5*(IFERROR(VLOOKUP(B61,RRHH!F:U,15,0),0)+IFERROR(VLOOKUP(B61,RRHH!F:U,16,0),0))/60*I61/M61,0)</f>
        <v>0</v>
      </c>
      <c r="P61" s="62" t="str">
        <f t="shared" si="1"/>
        <v/>
      </c>
      <c r="Q61" s="12"/>
      <c r="R61" t="str">
        <f>+IFERROR(VLOOKUP(G61,Diccionarios!K:L,2,0),"Act. No ident")</f>
        <v>Act. No ident</v>
      </c>
    </row>
    <row r="62" spans="1:18" x14ac:dyDescent="0.25">
      <c r="A62" s="12"/>
      <c r="B62" s="12"/>
      <c r="C62" s="12"/>
      <c r="D62" s="2"/>
      <c r="E62" s="13" t="str">
        <f>+IFERROR(VLOOKUP(F62,Diccionarios!$C$3:$D$63,2,0),"No Valido")</f>
        <v>No Valido</v>
      </c>
      <c r="F62" s="12"/>
      <c r="G62" s="13" t="str">
        <f>+IFERROR(VLOOKUP(H62,Diccionarios!J:M,2,0),"Act. No Ident")</f>
        <v>Act. No Ident</v>
      </c>
      <c r="H62" s="12"/>
      <c r="I62" s="12"/>
      <c r="J62" s="12"/>
      <c r="K62" s="49">
        <f>+SUMIFS(RRHH!$M:$M,RRHH!$F:$F,'Programación Medica'!B62,RRHH!$J:$J,'Programación Medica'!D62)</f>
        <v>0</v>
      </c>
      <c r="L62" s="57">
        <f t="shared" si="0"/>
        <v>0</v>
      </c>
      <c r="M62" s="13">
        <f>+SUMIF(RRHH!F:F,'Programación Medica'!B62,RRHH!$M:$M)</f>
        <v>0</v>
      </c>
      <c r="N62" s="2">
        <f>+SUMIFS(I:I,B:B,B62,D:D,D62)-K62</f>
        <v>0</v>
      </c>
      <c r="O62" s="60">
        <f>IFERROR((IFERROR(VLOOKUP(B62,RRHH!F:S,11,0),0)+IFERROR(VLOOKUP(B62,RRHH!F:S,12,0),0)+IFERROR(VLOOKUP(B62,RRHH!F:S,13,0),0)+IFERROR(VLOOKUP(B62,RRHH!F:S,14,0),0))/5*I62+(250.5-(IFERROR(VLOOKUP(B62,RRHH!F:S,11,0),0)+IFERROR(VLOOKUP(B62,RRHH!F:S,12,0),0)+IFERROR(VLOOKUP(B62,RRHH!F:S,13,0),0)+IFERROR(VLOOKUP(B62,RRHH!F:S,14,0),0)))/5*(IFERROR(VLOOKUP(B62,RRHH!F:U,15,0),0)+IFERROR(VLOOKUP(B62,RRHH!F:U,16,0),0))/60*I62/M62,0)</f>
        <v>0</v>
      </c>
      <c r="P62" s="62" t="str">
        <f t="shared" si="1"/>
        <v/>
      </c>
      <c r="Q62" s="12"/>
      <c r="R62" t="str">
        <f>+IFERROR(VLOOKUP(G62,Diccionarios!K:L,2,0),"Act. No ident")</f>
        <v>Act. No ident</v>
      </c>
    </row>
    <row r="63" spans="1:18" x14ac:dyDescent="0.25">
      <c r="A63" s="12"/>
      <c r="B63" s="12"/>
      <c r="C63" s="12"/>
      <c r="D63" s="2"/>
      <c r="E63" s="13" t="str">
        <f>+IFERROR(VLOOKUP(F63,Diccionarios!$C$3:$D$63,2,0),"No Valido")</f>
        <v>No Valido</v>
      </c>
      <c r="F63" s="12"/>
      <c r="G63" s="13" t="str">
        <f>+IFERROR(VLOOKUP(H63,Diccionarios!J:M,2,0),"Act. No Ident")</f>
        <v>Act. No Ident</v>
      </c>
      <c r="H63" s="12"/>
      <c r="I63" s="12"/>
      <c r="J63" s="12"/>
      <c r="K63" s="49">
        <f>+SUMIFS(RRHH!$M:$M,RRHH!$F:$F,'Programación Medica'!B63,RRHH!$J:$J,'Programación Medica'!D63)</f>
        <v>0</v>
      </c>
      <c r="L63" s="57">
        <f t="shared" si="0"/>
        <v>0</v>
      </c>
      <c r="M63" s="13">
        <f>+SUMIF(RRHH!F:F,'Programación Medica'!B63,RRHH!$M:$M)</f>
        <v>0</v>
      </c>
      <c r="N63" s="2">
        <f>+SUMIFS(I:I,B:B,B63,D:D,D63)-K63</f>
        <v>0</v>
      </c>
      <c r="O63" s="60">
        <f>IFERROR((IFERROR(VLOOKUP(B63,RRHH!F:S,11,0),0)+IFERROR(VLOOKUP(B63,RRHH!F:S,12,0),0)+IFERROR(VLOOKUP(B63,RRHH!F:S,13,0),0)+IFERROR(VLOOKUP(B63,RRHH!F:S,14,0),0))/5*I63+(250.5-(IFERROR(VLOOKUP(B63,RRHH!F:S,11,0),0)+IFERROR(VLOOKUP(B63,RRHH!F:S,12,0),0)+IFERROR(VLOOKUP(B63,RRHH!F:S,13,0),0)+IFERROR(VLOOKUP(B63,RRHH!F:S,14,0),0)))/5*(IFERROR(VLOOKUP(B63,RRHH!F:U,15,0),0)+IFERROR(VLOOKUP(B63,RRHH!F:U,16,0),0))/60*I63/M63,0)</f>
        <v>0</v>
      </c>
      <c r="P63" s="62" t="str">
        <f t="shared" si="1"/>
        <v/>
      </c>
      <c r="Q63" s="12"/>
      <c r="R63" t="str">
        <f>+IFERROR(VLOOKUP(G63,Diccionarios!K:L,2,0),"Act. No ident")</f>
        <v>Act. No ident</v>
      </c>
    </row>
    <row r="64" spans="1:18" x14ac:dyDescent="0.25">
      <c r="A64" s="12"/>
      <c r="B64" s="12"/>
      <c r="C64" s="12"/>
      <c r="D64" s="2"/>
      <c r="E64" s="13" t="str">
        <f>+IFERROR(VLOOKUP(F64,Diccionarios!$C$3:$D$63,2,0),"No Valido")</f>
        <v>No Valido</v>
      </c>
      <c r="F64" s="12"/>
      <c r="G64" s="13" t="str">
        <f>+IFERROR(VLOOKUP(H64,Diccionarios!J:M,2,0),"Act. No Ident")</f>
        <v>Act. No Ident</v>
      </c>
      <c r="H64" s="12"/>
      <c r="I64" s="12"/>
      <c r="J64" s="12"/>
      <c r="K64" s="49">
        <f>+SUMIFS(RRHH!$M:$M,RRHH!$F:$F,'Programación Medica'!B64,RRHH!$J:$J,'Programación Medica'!D64)</f>
        <v>0</v>
      </c>
      <c r="L64" s="57">
        <f t="shared" si="0"/>
        <v>0</v>
      </c>
      <c r="M64" s="13">
        <f>+SUMIF(RRHH!F:F,'Programación Medica'!B64,RRHH!$M:$M)</f>
        <v>0</v>
      </c>
      <c r="N64" s="2">
        <f>+SUMIFS(I:I,B:B,B64,D:D,D64)-K64</f>
        <v>0</v>
      </c>
      <c r="O64" s="60">
        <f>IFERROR((IFERROR(VLOOKUP(B64,RRHH!F:S,11,0),0)+IFERROR(VLOOKUP(B64,RRHH!F:S,12,0),0)+IFERROR(VLOOKUP(B64,RRHH!F:S,13,0),0)+IFERROR(VLOOKUP(B64,RRHH!F:S,14,0),0))/5*I64+(250.5-(IFERROR(VLOOKUP(B64,RRHH!F:S,11,0),0)+IFERROR(VLOOKUP(B64,RRHH!F:S,12,0),0)+IFERROR(VLOOKUP(B64,RRHH!F:S,13,0),0)+IFERROR(VLOOKUP(B64,RRHH!F:S,14,0),0)))/5*(IFERROR(VLOOKUP(B64,RRHH!F:U,15,0),0)+IFERROR(VLOOKUP(B64,RRHH!F:U,16,0),0))/60*I64/M64,0)</f>
        <v>0</v>
      </c>
      <c r="P64" s="62" t="str">
        <f t="shared" si="1"/>
        <v/>
      </c>
      <c r="Q64" s="12"/>
      <c r="R64" t="str">
        <f>+IFERROR(VLOOKUP(G64,Diccionarios!K:L,2,0),"Act. No ident")</f>
        <v>Act. No ident</v>
      </c>
    </row>
    <row r="65" spans="1:18" x14ac:dyDescent="0.25">
      <c r="A65" s="12"/>
      <c r="B65" s="12"/>
      <c r="C65" s="12"/>
      <c r="D65" s="2"/>
      <c r="E65" s="13" t="str">
        <f>+IFERROR(VLOOKUP(F65,Diccionarios!$C$3:$D$63,2,0),"No Valido")</f>
        <v>No Valido</v>
      </c>
      <c r="F65" s="12"/>
      <c r="G65" s="13" t="str">
        <f>+IFERROR(VLOOKUP(H65,Diccionarios!J:M,2,0),"Act. No Ident")</f>
        <v>Act. No Ident</v>
      </c>
      <c r="H65" s="12"/>
      <c r="I65" s="12"/>
      <c r="J65" s="12"/>
      <c r="K65" s="49">
        <f>+SUMIFS(RRHH!$M:$M,RRHH!$F:$F,'Programación Medica'!B65,RRHH!$J:$J,'Programación Medica'!D65)</f>
        <v>0</v>
      </c>
      <c r="L65" s="57">
        <f t="shared" si="0"/>
        <v>0</v>
      </c>
      <c r="M65" s="13">
        <f>+SUMIF(RRHH!F:F,'Programación Medica'!B65,RRHH!$M:$M)</f>
        <v>0</v>
      </c>
      <c r="N65" s="2">
        <f>+SUMIFS(I:I,B:B,B65,D:D,D65)-K65</f>
        <v>0</v>
      </c>
      <c r="O65" s="60">
        <f>IFERROR((IFERROR(VLOOKUP(B65,RRHH!F:S,11,0),0)+IFERROR(VLOOKUP(B65,RRHH!F:S,12,0),0)+IFERROR(VLOOKUP(B65,RRHH!F:S,13,0),0)+IFERROR(VLOOKUP(B65,RRHH!F:S,14,0),0))/5*I65+(250.5-(IFERROR(VLOOKUP(B65,RRHH!F:S,11,0),0)+IFERROR(VLOOKUP(B65,RRHH!F:S,12,0),0)+IFERROR(VLOOKUP(B65,RRHH!F:S,13,0),0)+IFERROR(VLOOKUP(B65,RRHH!F:S,14,0),0)))/5*(IFERROR(VLOOKUP(B65,RRHH!F:U,15,0),0)+IFERROR(VLOOKUP(B65,RRHH!F:U,16,0),0))/60*I65/M65,0)</f>
        <v>0</v>
      </c>
      <c r="P65" s="62" t="str">
        <f t="shared" si="1"/>
        <v/>
      </c>
      <c r="Q65" s="12"/>
      <c r="R65" t="str">
        <f>+IFERROR(VLOOKUP(G65,Diccionarios!K:L,2,0),"Act. No ident")</f>
        <v>Act. No ident</v>
      </c>
    </row>
    <row r="66" spans="1:18" x14ac:dyDescent="0.25">
      <c r="A66" s="12"/>
      <c r="B66" s="12"/>
      <c r="C66" s="12"/>
      <c r="D66" s="2"/>
      <c r="E66" s="13" t="str">
        <f>+IFERROR(VLOOKUP(F66,Diccionarios!$C$3:$D$63,2,0),"No Valido")</f>
        <v>No Valido</v>
      </c>
      <c r="F66" s="12"/>
      <c r="G66" s="13" t="str">
        <f>+IFERROR(VLOOKUP(H66,Diccionarios!J:M,2,0),"Act. No Ident")</f>
        <v>Act. No Ident</v>
      </c>
      <c r="H66" s="12"/>
      <c r="I66" s="12"/>
      <c r="J66" s="12"/>
      <c r="K66" s="49">
        <f>+SUMIFS(RRHH!$M:$M,RRHH!$F:$F,'Programación Medica'!B66,RRHH!$J:$J,'Programación Medica'!D66)</f>
        <v>0</v>
      </c>
      <c r="L66" s="57">
        <f t="shared" si="0"/>
        <v>0</v>
      </c>
      <c r="M66" s="13">
        <f>+SUMIF(RRHH!F:F,'Programación Medica'!B66,RRHH!$M:$M)</f>
        <v>0</v>
      </c>
      <c r="N66" s="2">
        <f>+SUMIFS(I:I,B:B,B66,D:D,D66)-K66</f>
        <v>0</v>
      </c>
      <c r="O66" s="60">
        <f>IFERROR((IFERROR(VLOOKUP(B66,RRHH!F:S,11,0),0)+IFERROR(VLOOKUP(B66,RRHH!F:S,12,0),0)+IFERROR(VLOOKUP(B66,RRHH!F:S,13,0),0)+IFERROR(VLOOKUP(B66,RRHH!F:S,14,0),0))/5*I66+(250.5-(IFERROR(VLOOKUP(B66,RRHH!F:S,11,0),0)+IFERROR(VLOOKUP(B66,RRHH!F:S,12,0),0)+IFERROR(VLOOKUP(B66,RRHH!F:S,13,0),0)+IFERROR(VLOOKUP(B66,RRHH!F:S,14,0),0)))/5*(IFERROR(VLOOKUP(B66,RRHH!F:U,15,0),0)+IFERROR(VLOOKUP(B66,RRHH!F:U,16,0),0))/60*I66/M66,0)</f>
        <v>0</v>
      </c>
      <c r="P66" s="62" t="str">
        <f t="shared" si="1"/>
        <v/>
      </c>
      <c r="Q66" s="12"/>
      <c r="R66" t="str">
        <f>+IFERROR(VLOOKUP(G66,Diccionarios!K:L,2,0),"Act. No ident")</f>
        <v>Act. No ident</v>
      </c>
    </row>
    <row r="67" spans="1:18" x14ac:dyDescent="0.25">
      <c r="A67" s="12"/>
      <c r="B67" s="12"/>
      <c r="C67" s="12"/>
      <c r="D67" s="2"/>
      <c r="E67" s="13" t="str">
        <f>+IFERROR(VLOOKUP(F67,Diccionarios!$C$3:$D$63,2,0),"No Valido")</f>
        <v>No Valido</v>
      </c>
      <c r="F67" s="12"/>
      <c r="G67" s="13" t="str">
        <f>+IFERROR(VLOOKUP(H67,Diccionarios!J:M,2,0),"Act. No Ident")</f>
        <v>Act. No Ident</v>
      </c>
      <c r="H67" s="12"/>
      <c r="I67" s="12"/>
      <c r="J67" s="12"/>
      <c r="K67" s="49">
        <f>+SUMIFS(RRHH!$M:$M,RRHH!$F:$F,'Programación Medica'!B67,RRHH!$J:$J,'Programación Medica'!D67)</f>
        <v>0</v>
      </c>
      <c r="L67" s="57">
        <f t="shared" ref="L67:L110" si="2">+IFERROR(I67/K67,0)</f>
        <v>0</v>
      </c>
      <c r="M67" s="13">
        <f>+SUMIF(RRHH!F:F,'Programación Medica'!B67,RRHH!$M:$M)</f>
        <v>0</v>
      </c>
      <c r="N67" s="2">
        <f>+SUMIFS(I:I,B:B,B67,D:D,D67)-K67</f>
        <v>0</v>
      </c>
      <c r="O67" s="60">
        <f>IFERROR((IFERROR(VLOOKUP(B67,RRHH!F:S,11,0),0)+IFERROR(VLOOKUP(B67,RRHH!F:S,12,0),0)+IFERROR(VLOOKUP(B67,RRHH!F:S,13,0),0)+IFERROR(VLOOKUP(B67,RRHH!F:S,14,0),0))/5*I67+(250.5-(IFERROR(VLOOKUP(B67,RRHH!F:S,11,0),0)+IFERROR(VLOOKUP(B67,RRHH!F:S,12,0),0)+IFERROR(VLOOKUP(B67,RRHH!F:S,13,0),0)+IFERROR(VLOOKUP(B67,RRHH!F:S,14,0),0)))/5*(IFERROR(VLOOKUP(B67,RRHH!F:U,15,0),0)+IFERROR(VLOOKUP(B67,RRHH!F:U,16,0),0))/60*I67/M67,0)</f>
        <v>0</v>
      </c>
      <c r="P67" s="62" t="str">
        <f t="shared" ref="P67:P110" si="3">+IF(R67="R",IFERROR((I67*50.1-O67)*J67,""),"")</f>
        <v/>
      </c>
      <c r="Q67" s="12"/>
      <c r="R67" t="str">
        <f>+IFERROR(VLOOKUP(G67,Diccionarios!K:L,2,0),"Act. No ident")</f>
        <v>Act. No ident</v>
      </c>
    </row>
    <row r="68" spans="1:18" x14ac:dyDescent="0.25">
      <c r="A68" s="12"/>
      <c r="B68" s="12"/>
      <c r="C68" s="12"/>
      <c r="D68" s="2"/>
      <c r="E68" s="13" t="str">
        <f>+IFERROR(VLOOKUP(F68,Diccionarios!$C$3:$D$63,2,0),"No Valido")</f>
        <v>No Valido</v>
      </c>
      <c r="F68" s="12"/>
      <c r="G68" s="13" t="str">
        <f>+IFERROR(VLOOKUP(H68,Diccionarios!J:M,2,0),"Act. No Ident")</f>
        <v>Act. No Ident</v>
      </c>
      <c r="H68" s="12"/>
      <c r="I68" s="12"/>
      <c r="J68" s="12"/>
      <c r="K68" s="49">
        <f>+SUMIFS(RRHH!$M:$M,RRHH!$F:$F,'Programación Medica'!B68,RRHH!$J:$J,'Programación Medica'!D68)</f>
        <v>0</v>
      </c>
      <c r="L68" s="57">
        <f t="shared" si="2"/>
        <v>0</v>
      </c>
      <c r="M68" s="13">
        <f>+SUMIF(RRHH!F:F,'Programación Medica'!B68,RRHH!$M:$M)</f>
        <v>0</v>
      </c>
      <c r="N68" s="2">
        <f>+SUMIFS(I:I,B:B,B68,D:D,D68)-K68</f>
        <v>0</v>
      </c>
      <c r="O68" s="60">
        <f>IFERROR((IFERROR(VLOOKUP(B68,RRHH!F:S,11,0),0)+IFERROR(VLOOKUP(B68,RRHH!F:S,12,0),0)+IFERROR(VLOOKUP(B68,RRHH!F:S,13,0),0)+IFERROR(VLOOKUP(B68,RRHH!F:S,14,0),0))/5*I68+(250.5-(IFERROR(VLOOKUP(B68,RRHH!F:S,11,0),0)+IFERROR(VLOOKUP(B68,RRHH!F:S,12,0),0)+IFERROR(VLOOKUP(B68,RRHH!F:S,13,0),0)+IFERROR(VLOOKUP(B68,RRHH!F:S,14,0),0)))/5*(IFERROR(VLOOKUP(B68,RRHH!F:U,15,0),0)+IFERROR(VLOOKUP(B68,RRHH!F:U,16,0),0))/60*I68/M68,0)</f>
        <v>0</v>
      </c>
      <c r="P68" s="62" t="str">
        <f t="shared" si="3"/>
        <v/>
      </c>
      <c r="Q68" s="12"/>
      <c r="R68" t="str">
        <f>+IFERROR(VLOOKUP(G68,Diccionarios!K:L,2,0),"Act. No ident")</f>
        <v>Act. No ident</v>
      </c>
    </row>
    <row r="69" spans="1:18" x14ac:dyDescent="0.25">
      <c r="A69" s="12"/>
      <c r="B69" s="12"/>
      <c r="C69" s="12"/>
      <c r="D69" s="2"/>
      <c r="E69" s="13" t="str">
        <f>+IFERROR(VLOOKUP(F69,Diccionarios!$C$3:$D$63,2,0),"No Valido")</f>
        <v>No Valido</v>
      </c>
      <c r="F69" s="12"/>
      <c r="G69" s="13" t="str">
        <f>+IFERROR(VLOOKUP(H69,Diccionarios!J:M,2,0),"Act. No Ident")</f>
        <v>Act. No Ident</v>
      </c>
      <c r="H69" s="12"/>
      <c r="I69" s="12"/>
      <c r="J69" s="12"/>
      <c r="K69" s="49">
        <f>+SUMIFS(RRHH!$M:$M,RRHH!$F:$F,'Programación Medica'!B69,RRHH!$J:$J,'Programación Medica'!D69)</f>
        <v>0</v>
      </c>
      <c r="L69" s="57">
        <f t="shared" si="2"/>
        <v>0</v>
      </c>
      <c r="M69" s="13">
        <f>+SUMIF(RRHH!F:F,'Programación Medica'!B69,RRHH!$M:$M)</f>
        <v>0</v>
      </c>
      <c r="N69" s="2">
        <f>+SUMIFS(I:I,B:B,B69,D:D,D69)-K69</f>
        <v>0</v>
      </c>
      <c r="O69" s="60">
        <f>IFERROR((IFERROR(VLOOKUP(B69,RRHH!F:S,11,0),0)+IFERROR(VLOOKUP(B69,RRHH!F:S,12,0),0)+IFERROR(VLOOKUP(B69,RRHH!F:S,13,0),0)+IFERROR(VLOOKUP(B69,RRHH!F:S,14,0),0))/5*I69+(250.5-(IFERROR(VLOOKUP(B69,RRHH!F:S,11,0),0)+IFERROR(VLOOKUP(B69,RRHH!F:S,12,0),0)+IFERROR(VLOOKUP(B69,RRHH!F:S,13,0),0)+IFERROR(VLOOKUP(B69,RRHH!F:S,14,0),0)))/5*(IFERROR(VLOOKUP(B69,RRHH!F:U,15,0),0)+IFERROR(VLOOKUP(B69,RRHH!F:U,16,0),0))/60*I69/M69,0)</f>
        <v>0</v>
      </c>
      <c r="P69" s="62" t="str">
        <f t="shared" si="3"/>
        <v/>
      </c>
      <c r="Q69" s="12"/>
      <c r="R69" t="str">
        <f>+IFERROR(VLOOKUP(G69,Diccionarios!K:L,2,0),"Act. No ident")</f>
        <v>Act. No ident</v>
      </c>
    </row>
    <row r="70" spans="1:18" x14ac:dyDescent="0.25">
      <c r="A70" s="12"/>
      <c r="B70" s="12"/>
      <c r="C70" s="12"/>
      <c r="D70" s="2"/>
      <c r="E70" s="13" t="str">
        <f>+IFERROR(VLOOKUP(F70,Diccionarios!$C$3:$D$63,2,0),"No Valido")</f>
        <v>No Valido</v>
      </c>
      <c r="F70" s="12"/>
      <c r="G70" s="13" t="str">
        <f>+IFERROR(VLOOKUP(H70,Diccionarios!J:M,2,0),"Act. No Ident")</f>
        <v>Act. No Ident</v>
      </c>
      <c r="H70" s="12"/>
      <c r="I70" s="12"/>
      <c r="J70" s="12"/>
      <c r="K70" s="49">
        <f>+SUMIFS(RRHH!$M:$M,RRHH!$F:$F,'Programación Medica'!B70,RRHH!$J:$J,'Programación Medica'!D70)</f>
        <v>0</v>
      </c>
      <c r="L70" s="57">
        <f t="shared" si="2"/>
        <v>0</v>
      </c>
      <c r="M70" s="13">
        <f>+SUMIF(RRHH!F:F,'Programación Medica'!B70,RRHH!$M:$M)</f>
        <v>0</v>
      </c>
      <c r="N70" s="2">
        <f>+SUMIFS(I:I,B:B,B70,D:D,D70)-K70</f>
        <v>0</v>
      </c>
      <c r="O70" s="60">
        <f>IFERROR((IFERROR(VLOOKUP(B70,RRHH!F:S,11,0),0)+IFERROR(VLOOKUP(B70,RRHH!F:S,12,0),0)+IFERROR(VLOOKUP(B70,RRHH!F:S,13,0),0)+IFERROR(VLOOKUP(B70,RRHH!F:S,14,0),0))/5*I70+(250.5-(IFERROR(VLOOKUP(B70,RRHH!F:S,11,0),0)+IFERROR(VLOOKUP(B70,RRHH!F:S,12,0),0)+IFERROR(VLOOKUP(B70,RRHH!F:S,13,0),0)+IFERROR(VLOOKUP(B70,RRHH!F:S,14,0),0)))/5*(IFERROR(VLOOKUP(B70,RRHH!F:U,15,0),0)+IFERROR(VLOOKUP(B70,RRHH!F:U,16,0),0))/60*I70/M70,0)</f>
        <v>0</v>
      </c>
      <c r="P70" s="62" t="str">
        <f t="shared" si="3"/>
        <v/>
      </c>
      <c r="Q70" s="12"/>
      <c r="R70" t="str">
        <f>+IFERROR(VLOOKUP(G70,Diccionarios!K:L,2,0),"Act. No ident")</f>
        <v>Act. No ident</v>
      </c>
    </row>
    <row r="71" spans="1:18" x14ac:dyDescent="0.25">
      <c r="A71" s="12"/>
      <c r="B71" s="12"/>
      <c r="C71" s="12"/>
      <c r="D71" s="2"/>
      <c r="E71" s="13" t="str">
        <f>+IFERROR(VLOOKUP(F71,Diccionarios!$C$3:$D$63,2,0),"No Valido")</f>
        <v>No Valido</v>
      </c>
      <c r="F71" s="12"/>
      <c r="G71" s="13" t="str">
        <f>+IFERROR(VLOOKUP(H71,Diccionarios!J:M,2,0),"Act. No Ident")</f>
        <v>Act. No Ident</v>
      </c>
      <c r="H71" s="12"/>
      <c r="I71" s="12"/>
      <c r="J71" s="12"/>
      <c r="K71" s="49">
        <f>+SUMIFS(RRHH!$M:$M,RRHH!$F:$F,'Programación Medica'!B71,RRHH!$J:$J,'Programación Medica'!D71)</f>
        <v>0</v>
      </c>
      <c r="L71" s="57">
        <f t="shared" si="2"/>
        <v>0</v>
      </c>
      <c r="M71" s="13">
        <f>+SUMIF(RRHH!F:F,'Programación Medica'!B71,RRHH!$M:$M)</f>
        <v>0</v>
      </c>
      <c r="N71" s="2">
        <f>+SUMIFS(I:I,B:B,B71,D:D,D71)-K71</f>
        <v>0</v>
      </c>
      <c r="O71" s="60">
        <f>IFERROR((IFERROR(VLOOKUP(B71,RRHH!F:S,11,0),0)+IFERROR(VLOOKUP(B71,RRHH!F:S,12,0),0)+IFERROR(VLOOKUP(B71,RRHH!F:S,13,0),0)+IFERROR(VLOOKUP(B71,RRHH!F:S,14,0),0))/5*I71+(250.5-(IFERROR(VLOOKUP(B71,RRHH!F:S,11,0),0)+IFERROR(VLOOKUP(B71,RRHH!F:S,12,0),0)+IFERROR(VLOOKUP(B71,RRHH!F:S,13,0),0)+IFERROR(VLOOKUP(B71,RRHH!F:S,14,0),0)))/5*(IFERROR(VLOOKUP(B71,RRHH!F:U,15,0),0)+IFERROR(VLOOKUP(B71,RRHH!F:U,16,0),0))/60*I71/M71,0)</f>
        <v>0</v>
      </c>
      <c r="P71" s="62" t="str">
        <f t="shared" si="3"/>
        <v/>
      </c>
      <c r="Q71" s="12"/>
      <c r="R71" t="str">
        <f>+IFERROR(VLOOKUP(G71,Diccionarios!K:L,2,0),"Act. No ident")</f>
        <v>Act. No ident</v>
      </c>
    </row>
    <row r="72" spans="1:18" x14ac:dyDescent="0.25">
      <c r="A72" s="12"/>
      <c r="B72" s="12"/>
      <c r="C72" s="12"/>
      <c r="D72" s="2"/>
      <c r="E72" s="13" t="str">
        <f>+IFERROR(VLOOKUP(F72,Diccionarios!$C$3:$D$63,2,0),"No Valido")</f>
        <v>No Valido</v>
      </c>
      <c r="F72" s="12"/>
      <c r="G72" s="13" t="str">
        <f>+IFERROR(VLOOKUP(H72,Diccionarios!J:M,2,0),"Act. No Ident")</f>
        <v>Act. No Ident</v>
      </c>
      <c r="H72" s="12"/>
      <c r="I72" s="12"/>
      <c r="J72" s="12"/>
      <c r="K72" s="49">
        <f>+SUMIFS(RRHH!$M:$M,RRHH!$F:$F,'Programación Medica'!B72,RRHH!$J:$J,'Programación Medica'!D72)</f>
        <v>0</v>
      </c>
      <c r="L72" s="57">
        <f t="shared" si="2"/>
        <v>0</v>
      </c>
      <c r="M72" s="13">
        <f>+SUMIF(RRHH!F:F,'Programación Medica'!B72,RRHH!$M:$M)</f>
        <v>0</v>
      </c>
      <c r="N72" s="2">
        <f>+SUMIFS(I:I,B:B,B72,D:D,D72)-K72</f>
        <v>0</v>
      </c>
      <c r="O72" s="60">
        <f>IFERROR((IFERROR(VLOOKUP(B72,RRHH!F:S,11,0),0)+IFERROR(VLOOKUP(B72,RRHH!F:S,12,0),0)+IFERROR(VLOOKUP(B72,RRHH!F:S,13,0),0)+IFERROR(VLOOKUP(B72,RRHH!F:S,14,0),0))/5*I72+(250.5-(IFERROR(VLOOKUP(B72,RRHH!F:S,11,0),0)+IFERROR(VLOOKUP(B72,RRHH!F:S,12,0),0)+IFERROR(VLOOKUP(B72,RRHH!F:S,13,0),0)+IFERROR(VLOOKUP(B72,RRHH!F:S,14,0),0)))/5*(IFERROR(VLOOKUP(B72,RRHH!F:U,15,0),0)+IFERROR(VLOOKUP(B72,RRHH!F:U,16,0),0))/60*I72/M72,0)</f>
        <v>0</v>
      </c>
      <c r="P72" s="62" t="str">
        <f t="shared" si="3"/>
        <v/>
      </c>
      <c r="Q72" s="12"/>
      <c r="R72" t="str">
        <f>+IFERROR(VLOOKUP(G72,Diccionarios!K:L,2,0),"Act. No ident")</f>
        <v>Act. No ident</v>
      </c>
    </row>
    <row r="73" spans="1:18" x14ac:dyDescent="0.25">
      <c r="A73" s="12"/>
      <c r="B73" s="12"/>
      <c r="C73" s="12"/>
      <c r="D73" s="2"/>
      <c r="E73" s="13" t="str">
        <f>+IFERROR(VLOOKUP(F73,Diccionarios!$C$3:$D$63,2,0),"No Valido")</f>
        <v>No Valido</v>
      </c>
      <c r="F73" s="12"/>
      <c r="G73" s="13" t="str">
        <f>+IFERROR(VLOOKUP(H73,Diccionarios!J:M,2,0),"Act. No Ident")</f>
        <v>Act. No Ident</v>
      </c>
      <c r="H73" s="12"/>
      <c r="I73" s="12"/>
      <c r="J73" s="12"/>
      <c r="K73" s="49">
        <f>+SUMIFS(RRHH!$M:$M,RRHH!$F:$F,'Programación Medica'!B73,RRHH!$J:$J,'Programación Medica'!D73)</f>
        <v>0</v>
      </c>
      <c r="L73" s="57">
        <f t="shared" si="2"/>
        <v>0</v>
      </c>
      <c r="M73" s="13">
        <f>+SUMIF(RRHH!F:F,'Programación Medica'!B73,RRHH!$M:$M)</f>
        <v>0</v>
      </c>
      <c r="N73" s="2">
        <f>+SUMIFS(I:I,B:B,B73,D:D,D73)-K73</f>
        <v>0</v>
      </c>
      <c r="O73" s="60">
        <f>IFERROR((IFERROR(VLOOKUP(B73,RRHH!F:S,11,0),0)+IFERROR(VLOOKUP(B73,RRHH!F:S,12,0),0)+IFERROR(VLOOKUP(B73,RRHH!F:S,13,0),0)+IFERROR(VLOOKUP(B73,RRHH!F:S,14,0),0))/5*I73+(250.5-(IFERROR(VLOOKUP(B73,RRHH!F:S,11,0),0)+IFERROR(VLOOKUP(B73,RRHH!F:S,12,0),0)+IFERROR(VLOOKUP(B73,RRHH!F:S,13,0),0)+IFERROR(VLOOKUP(B73,RRHH!F:S,14,0),0)))/5*(IFERROR(VLOOKUP(B73,RRHH!F:U,15,0),0)+IFERROR(VLOOKUP(B73,RRHH!F:U,16,0),0))/60*I73/M73,0)</f>
        <v>0</v>
      </c>
      <c r="P73" s="62" t="str">
        <f t="shared" si="3"/>
        <v/>
      </c>
      <c r="Q73" s="12"/>
      <c r="R73" t="str">
        <f>+IFERROR(VLOOKUP(G73,Diccionarios!K:L,2,0),"Act. No ident")</f>
        <v>Act. No ident</v>
      </c>
    </row>
    <row r="74" spans="1:18" x14ac:dyDescent="0.25">
      <c r="A74" s="12"/>
      <c r="B74" s="12"/>
      <c r="C74" s="12"/>
      <c r="D74" s="2"/>
      <c r="E74" s="13" t="str">
        <f>+IFERROR(VLOOKUP(F74,Diccionarios!$C$3:$D$63,2,0),"No Valido")</f>
        <v>No Valido</v>
      </c>
      <c r="F74" s="12"/>
      <c r="G74" s="13" t="str">
        <f>+IFERROR(VLOOKUP(H74,Diccionarios!J:M,2,0),"Act. No Ident")</f>
        <v>Act. No Ident</v>
      </c>
      <c r="H74" s="12"/>
      <c r="I74" s="12"/>
      <c r="J74" s="12"/>
      <c r="K74" s="49">
        <f>+SUMIFS(RRHH!$M:$M,RRHH!$F:$F,'Programación Medica'!B74,RRHH!$J:$J,'Programación Medica'!D74)</f>
        <v>0</v>
      </c>
      <c r="L74" s="57">
        <f t="shared" si="2"/>
        <v>0</v>
      </c>
      <c r="M74" s="13">
        <f>+SUMIF(RRHH!F:F,'Programación Medica'!B74,RRHH!$M:$M)</f>
        <v>0</v>
      </c>
      <c r="N74" s="2">
        <f>+SUMIFS(I:I,B:B,B74,D:D,D74)-K74</f>
        <v>0</v>
      </c>
      <c r="O74" s="60">
        <f>IFERROR((IFERROR(VLOOKUP(B74,RRHH!F:S,11,0),0)+IFERROR(VLOOKUP(B74,RRHH!F:S,12,0),0)+IFERROR(VLOOKUP(B74,RRHH!F:S,13,0),0)+IFERROR(VLOOKUP(B74,RRHH!F:S,14,0),0))/5*I74+(250.5-(IFERROR(VLOOKUP(B74,RRHH!F:S,11,0),0)+IFERROR(VLOOKUP(B74,RRHH!F:S,12,0),0)+IFERROR(VLOOKUP(B74,RRHH!F:S,13,0),0)+IFERROR(VLOOKUP(B74,RRHH!F:S,14,0),0)))/5*(IFERROR(VLOOKUP(B74,RRHH!F:U,15,0),0)+IFERROR(VLOOKUP(B74,RRHH!F:U,16,0),0))/60*I74/M74,0)</f>
        <v>0</v>
      </c>
      <c r="P74" s="62" t="str">
        <f t="shared" si="3"/>
        <v/>
      </c>
      <c r="Q74" s="12"/>
      <c r="R74" t="str">
        <f>+IFERROR(VLOOKUP(G74,Diccionarios!K:L,2,0),"Act. No ident")</f>
        <v>Act. No ident</v>
      </c>
    </row>
    <row r="75" spans="1:18" x14ac:dyDescent="0.25">
      <c r="A75" s="12"/>
      <c r="B75" s="12"/>
      <c r="C75" s="12"/>
      <c r="D75" s="2"/>
      <c r="E75" s="13" t="str">
        <f>+IFERROR(VLOOKUP(F75,Diccionarios!$C$3:$D$63,2,0),"No Valido")</f>
        <v>No Valido</v>
      </c>
      <c r="F75" s="12"/>
      <c r="G75" s="13" t="str">
        <f>+IFERROR(VLOOKUP(H75,Diccionarios!J:M,2,0),"Act. No Ident")</f>
        <v>Act. No Ident</v>
      </c>
      <c r="H75" s="12"/>
      <c r="I75" s="12"/>
      <c r="J75" s="12"/>
      <c r="K75" s="49">
        <f>+SUMIFS(RRHH!$M:$M,RRHH!$F:$F,'Programación Medica'!B75,RRHH!$J:$J,'Programación Medica'!D75)</f>
        <v>0</v>
      </c>
      <c r="L75" s="57">
        <f t="shared" si="2"/>
        <v>0</v>
      </c>
      <c r="M75" s="13">
        <f>+SUMIF(RRHH!F:F,'Programación Medica'!B75,RRHH!$M:$M)</f>
        <v>0</v>
      </c>
      <c r="N75" s="2">
        <f>+SUMIFS(I:I,B:B,B75,D:D,D75)-K75</f>
        <v>0</v>
      </c>
      <c r="O75" s="60">
        <f>IFERROR((IFERROR(VLOOKUP(B75,RRHH!F:S,11,0),0)+IFERROR(VLOOKUP(B75,RRHH!F:S,12,0),0)+IFERROR(VLOOKUP(B75,RRHH!F:S,13,0),0)+IFERROR(VLOOKUP(B75,RRHH!F:S,14,0),0))/5*I75+(250.5-(IFERROR(VLOOKUP(B75,RRHH!F:S,11,0),0)+IFERROR(VLOOKUP(B75,RRHH!F:S,12,0),0)+IFERROR(VLOOKUP(B75,RRHH!F:S,13,0),0)+IFERROR(VLOOKUP(B75,RRHH!F:S,14,0),0)))/5*(IFERROR(VLOOKUP(B75,RRHH!F:U,15,0),0)+IFERROR(VLOOKUP(B75,RRHH!F:U,16,0),0))/60*I75/M75,0)</f>
        <v>0</v>
      </c>
      <c r="P75" s="62" t="str">
        <f t="shared" si="3"/>
        <v/>
      </c>
      <c r="Q75" s="12"/>
      <c r="R75" t="str">
        <f>+IFERROR(VLOOKUP(G75,Diccionarios!K:L,2,0),"Act. No ident")</f>
        <v>Act. No ident</v>
      </c>
    </row>
    <row r="76" spans="1:18" x14ac:dyDescent="0.25">
      <c r="A76" s="12"/>
      <c r="B76" s="12"/>
      <c r="C76" s="12"/>
      <c r="D76" s="2"/>
      <c r="E76" s="13" t="str">
        <f>+IFERROR(VLOOKUP(F76,Diccionarios!$C$3:$D$63,2,0),"No Valido")</f>
        <v>No Valido</v>
      </c>
      <c r="F76" s="12"/>
      <c r="G76" s="13" t="str">
        <f>+IFERROR(VLOOKUP(H76,Diccionarios!J:M,2,0),"Act. No Ident")</f>
        <v>Act. No Ident</v>
      </c>
      <c r="H76" s="12"/>
      <c r="I76" s="12"/>
      <c r="J76" s="12"/>
      <c r="K76" s="49">
        <f>+SUMIFS(RRHH!$M:$M,RRHH!$F:$F,'Programación Medica'!B76,RRHH!$J:$J,'Programación Medica'!D76)</f>
        <v>0</v>
      </c>
      <c r="L76" s="57">
        <f t="shared" si="2"/>
        <v>0</v>
      </c>
      <c r="M76" s="13">
        <f>+SUMIF(RRHH!F:F,'Programación Medica'!B76,RRHH!$M:$M)</f>
        <v>0</v>
      </c>
      <c r="N76" s="2">
        <f>+SUMIFS(I:I,B:B,B76,D:D,D76)-K76</f>
        <v>0</v>
      </c>
      <c r="O76" s="60">
        <f>IFERROR((IFERROR(VLOOKUP(B76,RRHH!F:S,11,0),0)+IFERROR(VLOOKUP(B76,RRHH!F:S,12,0),0)+IFERROR(VLOOKUP(B76,RRHH!F:S,13,0),0)+IFERROR(VLOOKUP(B76,RRHH!F:S,14,0),0))/5*I76+(250.5-(IFERROR(VLOOKUP(B76,RRHH!F:S,11,0),0)+IFERROR(VLOOKUP(B76,RRHH!F:S,12,0),0)+IFERROR(VLOOKUP(B76,RRHH!F:S,13,0),0)+IFERROR(VLOOKUP(B76,RRHH!F:S,14,0),0)))/5*(IFERROR(VLOOKUP(B76,RRHH!F:U,15,0),0)+IFERROR(VLOOKUP(B76,RRHH!F:U,16,0),0))/60*I76/M76,0)</f>
        <v>0</v>
      </c>
      <c r="P76" s="62" t="str">
        <f t="shared" si="3"/>
        <v/>
      </c>
      <c r="Q76" s="12"/>
      <c r="R76" t="str">
        <f>+IFERROR(VLOOKUP(G76,Diccionarios!K:L,2,0),"Act. No ident")</f>
        <v>Act. No ident</v>
      </c>
    </row>
    <row r="77" spans="1:18" x14ac:dyDescent="0.25">
      <c r="A77" s="12"/>
      <c r="B77" s="12"/>
      <c r="C77" s="12"/>
      <c r="D77" s="2"/>
      <c r="E77" s="13" t="str">
        <f>+IFERROR(VLOOKUP(F77,Diccionarios!$C$3:$D$63,2,0),"No Valido")</f>
        <v>No Valido</v>
      </c>
      <c r="F77" s="12"/>
      <c r="G77" s="13" t="str">
        <f>+IFERROR(VLOOKUP(H77,Diccionarios!J:M,2,0),"Act. No Ident")</f>
        <v>Act. No Ident</v>
      </c>
      <c r="H77" s="12"/>
      <c r="I77" s="12"/>
      <c r="J77" s="12"/>
      <c r="K77" s="49">
        <f>+SUMIFS(RRHH!$M:$M,RRHH!$F:$F,'Programación Medica'!B77,RRHH!$J:$J,'Programación Medica'!D77)</f>
        <v>0</v>
      </c>
      <c r="L77" s="57">
        <f t="shared" si="2"/>
        <v>0</v>
      </c>
      <c r="M77" s="13">
        <f>+SUMIF(RRHH!F:F,'Programación Medica'!B77,RRHH!$M:$M)</f>
        <v>0</v>
      </c>
      <c r="N77" s="2">
        <f>+SUMIFS(I:I,B:B,B77,D:D,D77)-K77</f>
        <v>0</v>
      </c>
      <c r="O77" s="60">
        <f>IFERROR((IFERROR(VLOOKUP(B77,RRHH!F:S,11,0),0)+IFERROR(VLOOKUP(B77,RRHH!F:S,12,0),0)+IFERROR(VLOOKUP(B77,RRHH!F:S,13,0),0)+IFERROR(VLOOKUP(B77,RRHH!F:S,14,0),0))/5*I77+(250.5-(IFERROR(VLOOKUP(B77,RRHH!F:S,11,0),0)+IFERROR(VLOOKUP(B77,RRHH!F:S,12,0),0)+IFERROR(VLOOKUP(B77,RRHH!F:S,13,0),0)+IFERROR(VLOOKUP(B77,RRHH!F:S,14,0),0)))/5*(IFERROR(VLOOKUP(B77,RRHH!F:U,15,0),0)+IFERROR(VLOOKUP(B77,RRHH!F:U,16,0),0))/60*I77/M77,0)</f>
        <v>0</v>
      </c>
      <c r="P77" s="62" t="str">
        <f t="shared" si="3"/>
        <v/>
      </c>
      <c r="Q77" s="12"/>
      <c r="R77" t="str">
        <f>+IFERROR(VLOOKUP(G77,Diccionarios!K:L,2,0),"Act. No ident")</f>
        <v>Act. No ident</v>
      </c>
    </row>
    <row r="78" spans="1:18" x14ac:dyDescent="0.25">
      <c r="A78" s="12"/>
      <c r="B78" s="12"/>
      <c r="C78" s="12"/>
      <c r="D78" s="2"/>
      <c r="E78" s="13" t="str">
        <f>+IFERROR(VLOOKUP(F78,Diccionarios!$C$3:$D$63,2,0),"No Valido")</f>
        <v>No Valido</v>
      </c>
      <c r="F78" s="12"/>
      <c r="G78" s="13" t="str">
        <f>+IFERROR(VLOOKUP(H78,Diccionarios!J:M,2,0),"Act. No Ident")</f>
        <v>Act. No Ident</v>
      </c>
      <c r="H78" s="12"/>
      <c r="I78" s="12"/>
      <c r="J78" s="12"/>
      <c r="K78" s="49">
        <f>+SUMIFS(RRHH!$M:$M,RRHH!$F:$F,'Programación Medica'!B78,RRHH!$J:$J,'Programación Medica'!D78)</f>
        <v>0</v>
      </c>
      <c r="L78" s="57">
        <f t="shared" si="2"/>
        <v>0</v>
      </c>
      <c r="M78" s="13">
        <f>+SUMIF(RRHH!F:F,'Programación Medica'!B78,RRHH!$M:$M)</f>
        <v>0</v>
      </c>
      <c r="N78" s="2">
        <f>+SUMIFS(I:I,B:B,B78,D:D,D78)-K78</f>
        <v>0</v>
      </c>
      <c r="O78" s="60">
        <f>IFERROR((IFERROR(VLOOKUP(B78,RRHH!F:S,11,0),0)+IFERROR(VLOOKUP(B78,RRHH!F:S,12,0),0)+IFERROR(VLOOKUP(B78,RRHH!F:S,13,0),0)+IFERROR(VLOOKUP(B78,RRHH!F:S,14,0),0))/5*I78+(250.5-(IFERROR(VLOOKUP(B78,RRHH!F:S,11,0),0)+IFERROR(VLOOKUP(B78,RRHH!F:S,12,0),0)+IFERROR(VLOOKUP(B78,RRHH!F:S,13,0),0)+IFERROR(VLOOKUP(B78,RRHH!F:S,14,0),0)))/5*(IFERROR(VLOOKUP(B78,RRHH!F:U,15,0),0)+IFERROR(VLOOKUP(B78,RRHH!F:U,16,0),0))/60*I78/M78,0)</f>
        <v>0</v>
      </c>
      <c r="P78" s="62" t="str">
        <f t="shared" si="3"/>
        <v/>
      </c>
      <c r="Q78" s="12"/>
      <c r="R78" t="str">
        <f>+IFERROR(VLOOKUP(G78,Diccionarios!K:L,2,0),"Act. No ident")</f>
        <v>Act. No ident</v>
      </c>
    </row>
    <row r="79" spans="1:18" x14ac:dyDescent="0.25">
      <c r="A79" s="12"/>
      <c r="B79" s="12"/>
      <c r="C79" s="12"/>
      <c r="D79" s="2"/>
      <c r="E79" s="13" t="str">
        <f>+IFERROR(VLOOKUP(F79,Diccionarios!$C$3:$D$63,2,0),"No Valido")</f>
        <v>No Valido</v>
      </c>
      <c r="F79" s="12"/>
      <c r="G79" s="13" t="str">
        <f>+IFERROR(VLOOKUP(H79,Diccionarios!J:M,2,0),"Act. No Ident")</f>
        <v>Act. No Ident</v>
      </c>
      <c r="H79" s="12"/>
      <c r="I79" s="12"/>
      <c r="J79" s="12"/>
      <c r="K79" s="49">
        <f>+SUMIFS(RRHH!$M:$M,RRHH!$F:$F,'Programación Medica'!B79,RRHH!$J:$J,'Programación Medica'!D79)</f>
        <v>0</v>
      </c>
      <c r="L79" s="57">
        <f t="shared" si="2"/>
        <v>0</v>
      </c>
      <c r="M79" s="13">
        <f>+SUMIF(RRHH!F:F,'Programación Medica'!B79,RRHH!$M:$M)</f>
        <v>0</v>
      </c>
      <c r="N79" s="2">
        <f>+SUMIFS(I:I,B:B,B79,D:D,D79)-K79</f>
        <v>0</v>
      </c>
      <c r="O79" s="60">
        <f>IFERROR((IFERROR(VLOOKUP(B79,RRHH!F:S,11,0),0)+IFERROR(VLOOKUP(B79,RRHH!F:S,12,0),0)+IFERROR(VLOOKUP(B79,RRHH!F:S,13,0),0)+IFERROR(VLOOKUP(B79,RRHH!F:S,14,0),0))/5*I79+(250.5-(IFERROR(VLOOKUP(B79,RRHH!F:S,11,0),0)+IFERROR(VLOOKUP(B79,RRHH!F:S,12,0),0)+IFERROR(VLOOKUP(B79,RRHH!F:S,13,0),0)+IFERROR(VLOOKUP(B79,RRHH!F:S,14,0),0)))/5*(IFERROR(VLOOKUP(B79,RRHH!F:U,15,0),0)+IFERROR(VLOOKUP(B79,RRHH!F:U,16,0),0))/60*I79/M79,0)</f>
        <v>0</v>
      </c>
      <c r="P79" s="62" t="str">
        <f t="shared" si="3"/>
        <v/>
      </c>
      <c r="Q79" s="12"/>
      <c r="R79" t="str">
        <f>+IFERROR(VLOOKUP(G79,Diccionarios!K:L,2,0),"Act. No ident")</f>
        <v>Act. No ident</v>
      </c>
    </row>
    <row r="80" spans="1:18" x14ac:dyDescent="0.25">
      <c r="A80" s="12"/>
      <c r="B80" s="12"/>
      <c r="C80" s="12"/>
      <c r="D80" s="2"/>
      <c r="E80" s="13" t="str">
        <f>+IFERROR(VLOOKUP(F80,Diccionarios!$C$3:$D$63,2,0),"No Valido")</f>
        <v>No Valido</v>
      </c>
      <c r="F80" s="12"/>
      <c r="G80" s="13" t="str">
        <f>+IFERROR(VLOOKUP(H80,Diccionarios!J:M,2,0),"Act. No Ident")</f>
        <v>Act. No Ident</v>
      </c>
      <c r="H80" s="12"/>
      <c r="I80" s="12"/>
      <c r="J80" s="12"/>
      <c r="K80" s="49">
        <f>+SUMIFS(RRHH!$M:$M,RRHH!$F:$F,'Programación Medica'!B80,RRHH!$J:$J,'Programación Medica'!D80)</f>
        <v>0</v>
      </c>
      <c r="L80" s="57">
        <f t="shared" si="2"/>
        <v>0</v>
      </c>
      <c r="M80" s="13">
        <f>+SUMIF(RRHH!F:F,'Programación Medica'!B80,RRHH!$M:$M)</f>
        <v>0</v>
      </c>
      <c r="N80" s="2">
        <f>+SUMIFS(I:I,B:B,B80,D:D,D80)-K80</f>
        <v>0</v>
      </c>
      <c r="O80" s="60">
        <f>IFERROR((IFERROR(VLOOKUP(B80,RRHH!F:S,11,0),0)+IFERROR(VLOOKUP(B80,RRHH!F:S,12,0),0)+IFERROR(VLOOKUP(B80,RRHH!F:S,13,0),0)+IFERROR(VLOOKUP(B80,RRHH!F:S,14,0),0))/5*I80+(250.5-(IFERROR(VLOOKUP(B80,RRHH!F:S,11,0),0)+IFERROR(VLOOKUP(B80,RRHH!F:S,12,0),0)+IFERROR(VLOOKUP(B80,RRHH!F:S,13,0),0)+IFERROR(VLOOKUP(B80,RRHH!F:S,14,0),0)))/5*(IFERROR(VLOOKUP(B80,RRHH!F:U,15,0),0)+IFERROR(VLOOKUP(B80,RRHH!F:U,16,0),0))/60*I80/M80,0)</f>
        <v>0</v>
      </c>
      <c r="P80" s="62" t="str">
        <f t="shared" si="3"/>
        <v/>
      </c>
      <c r="Q80" s="12"/>
      <c r="R80" t="str">
        <f>+IFERROR(VLOOKUP(G80,Diccionarios!K:L,2,0),"Act. No ident")</f>
        <v>Act. No ident</v>
      </c>
    </row>
    <row r="81" spans="1:18" x14ac:dyDescent="0.25">
      <c r="A81" s="12"/>
      <c r="B81" s="12"/>
      <c r="C81" s="12"/>
      <c r="D81" s="2"/>
      <c r="E81" s="13" t="str">
        <f>+IFERROR(VLOOKUP(F81,Diccionarios!$C$3:$D$63,2,0),"No Valido")</f>
        <v>No Valido</v>
      </c>
      <c r="F81" s="12"/>
      <c r="G81" s="13" t="str">
        <f>+IFERROR(VLOOKUP(H81,Diccionarios!J:M,2,0),"Act. No Ident")</f>
        <v>Act. No Ident</v>
      </c>
      <c r="H81" s="12"/>
      <c r="I81" s="12"/>
      <c r="J81" s="12"/>
      <c r="K81" s="49">
        <f>+SUMIFS(RRHH!$M:$M,RRHH!$F:$F,'Programación Medica'!B81,RRHH!$J:$J,'Programación Medica'!D81)</f>
        <v>0</v>
      </c>
      <c r="L81" s="57">
        <f t="shared" si="2"/>
        <v>0</v>
      </c>
      <c r="M81" s="13">
        <f>+SUMIF(RRHH!F:F,'Programación Medica'!B81,RRHH!$M:$M)</f>
        <v>0</v>
      </c>
      <c r="N81" s="2">
        <f>+SUMIFS(I:I,B:B,B81,D:D,D81)-K81</f>
        <v>0</v>
      </c>
      <c r="O81" s="60">
        <f>IFERROR((IFERROR(VLOOKUP(B81,RRHH!F:S,11,0),0)+IFERROR(VLOOKUP(B81,RRHH!F:S,12,0),0)+IFERROR(VLOOKUP(B81,RRHH!F:S,13,0),0)+IFERROR(VLOOKUP(B81,RRHH!F:S,14,0),0))/5*I81+(250.5-(IFERROR(VLOOKUP(B81,RRHH!F:S,11,0),0)+IFERROR(VLOOKUP(B81,RRHH!F:S,12,0),0)+IFERROR(VLOOKUP(B81,RRHH!F:S,13,0),0)+IFERROR(VLOOKUP(B81,RRHH!F:S,14,0),0)))/5*(IFERROR(VLOOKUP(B81,RRHH!F:U,15,0),0)+IFERROR(VLOOKUP(B81,RRHH!F:U,16,0),0))/60*I81/M81,0)</f>
        <v>0</v>
      </c>
      <c r="P81" s="62" t="str">
        <f t="shared" si="3"/>
        <v/>
      </c>
      <c r="Q81" s="12"/>
      <c r="R81" t="str">
        <f>+IFERROR(VLOOKUP(G81,Diccionarios!K:L,2,0),"Act. No ident")</f>
        <v>Act. No ident</v>
      </c>
    </row>
    <row r="82" spans="1:18" x14ac:dyDescent="0.25">
      <c r="A82" s="12"/>
      <c r="B82" s="12"/>
      <c r="C82" s="12"/>
      <c r="D82" s="2"/>
      <c r="E82" s="13" t="str">
        <f>+IFERROR(VLOOKUP(F82,Diccionarios!$C$3:$D$63,2,0),"No Valido")</f>
        <v>No Valido</v>
      </c>
      <c r="F82" s="12"/>
      <c r="G82" s="13" t="str">
        <f>+IFERROR(VLOOKUP(H82,Diccionarios!J:M,2,0),"Act. No Ident")</f>
        <v>Act. No Ident</v>
      </c>
      <c r="H82" s="12"/>
      <c r="I82" s="12"/>
      <c r="J82" s="12"/>
      <c r="K82" s="49">
        <f>+SUMIFS(RRHH!$M:$M,RRHH!$F:$F,'Programación Medica'!B82,RRHH!$J:$J,'Programación Medica'!D82)</f>
        <v>0</v>
      </c>
      <c r="L82" s="57">
        <f t="shared" si="2"/>
        <v>0</v>
      </c>
      <c r="M82" s="13">
        <f>+SUMIF(RRHH!F:F,'Programación Medica'!B82,RRHH!$M:$M)</f>
        <v>0</v>
      </c>
      <c r="N82" s="2">
        <f>+SUMIFS(I:I,B:B,B82,D:D,D82)-K82</f>
        <v>0</v>
      </c>
      <c r="O82" s="60">
        <f>IFERROR((IFERROR(VLOOKUP(B82,RRHH!F:S,11,0),0)+IFERROR(VLOOKUP(B82,RRHH!F:S,12,0),0)+IFERROR(VLOOKUP(B82,RRHH!F:S,13,0),0)+IFERROR(VLOOKUP(B82,RRHH!F:S,14,0),0))/5*I82+(250.5-(IFERROR(VLOOKUP(B82,RRHH!F:S,11,0),0)+IFERROR(VLOOKUP(B82,RRHH!F:S,12,0),0)+IFERROR(VLOOKUP(B82,RRHH!F:S,13,0),0)+IFERROR(VLOOKUP(B82,RRHH!F:S,14,0),0)))/5*(IFERROR(VLOOKUP(B82,RRHH!F:U,15,0),0)+IFERROR(VLOOKUP(B82,RRHH!F:U,16,0),0))/60*I82/M82,0)</f>
        <v>0</v>
      </c>
      <c r="P82" s="62" t="str">
        <f t="shared" si="3"/>
        <v/>
      </c>
      <c r="Q82" s="12"/>
      <c r="R82" t="str">
        <f>+IFERROR(VLOOKUP(G82,Diccionarios!K:L,2,0),"Act. No ident")</f>
        <v>Act. No ident</v>
      </c>
    </row>
    <row r="83" spans="1:18" x14ac:dyDescent="0.25">
      <c r="A83" s="12"/>
      <c r="B83" s="12"/>
      <c r="C83" s="12"/>
      <c r="D83" s="2"/>
      <c r="E83" s="13" t="str">
        <f>+IFERROR(VLOOKUP(F83,Diccionarios!$C$3:$D$63,2,0),"No Valido")</f>
        <v>No Valido</v>
      </c>
      <c r="F83" s="12"/>
      <c r="G83" s="13" t="str">
        <f>+IFERROR(VLOOKUP(H83,Diccionarios!J:M,2,0),"Act. No Ident")</f>
        <v>Act. No Ident</v>
      </c>
      <c r="H83" s="12"/>
      <c r="I83" s="12"/>
      <c r="J83" s="12"/>
      <c r="K83" s="49">
        <f>+SUMIFS(RRHH!$M:$M,RRHH!$F:$F,'Programación Medica'!B83,RRHH!$J:$J,'Programación Medica'!D83)</f>
        <v>0</v>
      </c>
      <c r="L83" s="57">
        <f t="shared" si="2"/>
        <v>0</v>
      </c>
      <c r="M83" s="13">
        <f>+SUMIF(RRHH!F:F,'Programación Medica'!B83,RRHH!$M:$M)</f>
        <v>0</v>
      </c>
      <c r="N83" s="2">
        <f>+SUMIFS(I:I,B:B,B83,D:D,D83)-K83</f>
        <v>0</v>
      </c>
      <c r="O83" s="60">
        <f>IFERROR((IFERROR(VLOOKUP(B83,RRHH!F:S,11,0),0)+IFERROR(VLOOKUP(B83,RRHH!F:S,12,0),0)+IFERROR(VLOOKUP(B83,RRHH!F:S,13,0),0)+IFERROR(VLOOKUP(B83,RRHH!F:S,14,0),0))/5*I83+(250.5-(IFERROR(VLOOKUP(B83,RRHH!F:S,11,0),0)+IFERROR(VLOOKUP(B83,RRHH!F:S,12,0),0)+IFERROR(VLOOKUP(B83,RRHH!F:S,13,0),0)+IFERROR(VLOOKUP(B83,RRHH!F:S,14,0),0)))/5*(IFERROR(VLOOKUP(B83,RRHH!F:U,15,0),0)+IFERROR(VLOOKUP(B83,RRHH!F:U,16,0),0))/60*I83/M83,0)</f>
        <v>0</v>
      </c>
      <c r="P83" s="62" t="str">
        <f t="shared" si="3"/>
        <v/>
      </c>
      <c r="Q83" s="12"/>
      <c r="R83" t="str">
        <f>+IFERROR(VLOOKUP(G83,Diccionarios!K:L,2,0),"Act. No ident")</f>
        <v>Act. No ident</v>
      </c>
    </row>
    <row r="84" spans="1:18" x14ac:dyDescent="0.25">
      <c r="A84" s="12"/>
      <c r="B84" s="12"/>
      <c r="C84" s="12"/>
      <c r="D84" s="2"/>
      <c r="E84" s="13" t="str">
        <f>+IFERROR(VLOOKUP(F84,Diccionarios!$C$3:$D$63,2,0),"No Valido")</f>
        <v>No Valido</v>
      </c>
      <c r="F84" s="12"/>
      <c r="G84" s="13" t="str">
        <f>+IFERROR(VLOOKUP(H84,Diccionarios!J:M,2,0),"Act. No Ident")</f>
        <v>Act. No Ident</v>
      </c>
      <c r="H84" s="12"/>
      <c r="I84" s="12"/>
      <c r="J84" s="12"/>
      <c r="K84" s="49">
        <f>+SUMIFS(RRHH!$M:$M,RRHH!$F:$F,'Programación Medica'!B84,RRHH!$J:$J,'Programación Medica'!D84)</f>
        <v>0</v>
      </c>
      <c r="L84" s="57">
        <f t="shared" si="2"/>
        <v>0</v>
      </c>
      <c r="M84" s="13">
        <f>+SUMIF(RRHH!F:F,'Programación Medica'!B84,RRHH!$M:$M)</f>
        <v>0</v>
      </c>
      <c r="N84" s="2">
        <f>+SUMIFS(I:I,B:B,B84,D:D,D84)-K84</f>
        <v>0</v>
      </c>
      <c r="O84" s="60">
        <f>IFERROR((IFERROR(VLOOKUP(B84,RRHH!F:S,11,0),0)+IFERROR(VLOOKUP(B84,RRHH!F:S,12,0),0)+IFERROR(VLOOKUP(B84,RRHH!F:S,13,0),0)+IFERROR(VLOOKUP(B84,RRHH!F:S,14,0),0))/5*I84+(250.5-(IFERROR(VLOOKUP(B84,RRHH!F:S,11,0),0)+IFERROR(VLOOKUP(B84,RRHH!F:S,12,0),0)+IFERROR(VLOOKUP(B84,RRHH!F:S,13,0),0)+IFERROR(VLOOKUP(B84,RRHH!F:S,14,0),0)))/5*(IFERROR(VLOOKUP(B84,RRHH!F:U,15,0),0)+IFERROR(VLOOKUP(B84,RRHH!F:U,16,0),0))/60*I84/M84,0)</f>
        <v>0</v>
      </c>
      <c r="P84" s="62" t="str">
        <f t="shared" si="3"/>
        <v/>
      </c>
      <c r="Q84" s="12"/>
      <c r="R84" t="str">
        <f>+IFERROR(VLOOKUP(G84,Diccionarios!K:L,2,0),"Act. No ident")</f>
        <v>Act. No ident</v>
      </c>
    </row>
    <row r="85" spans="1:18" x14ac:dyDescent="0.25">
      <c r="A85" s="12"/>
      <c r="B85" s="12"/>
      <c r="C85" s="12"/>
      <c r="D85" s="2"/>
      <c r="E85" s="13" t="str">
        <f>+IFERROR(VLOOKUP(F85,Diccionarios!$C$3:$D$63,2,0),"No Valido")</f>
        <v>No Valido</v>
      </c>
      <c r="F85" s="12"/>
      <c r="G85" s="13" t="str">
        <f>+IFERROR(VLOOKUP(H85,Diccionarios!J:M,2,0),"Act. No Ident")</f>
        <v>Act. No Ident</v>
      </c>
      <c r="H85" s="12"/>
      <c r="I85" s="12"/>
      <c r="J85" s="12"/>
      <c r="K85" s="49">
        <f>+SUMIFS(RRHH!$M:$M,RRHH!$F:$F,'Programación Medica'!B85,RRHH!$J:$J,'Programación Medica'!D85)</f>
        <v>0</v>
      </c>
      <c r="L85" s="57">
        <f t="shared" si="2"/>
        <v>0</v>
      </c>
      <c r="M85" s="13">
        <f>+SUMIF(RRHH!F:F,'Programación Medica'!B85,RRHH!$M:$M)</f>
        <v>0</v>
      </c>
      <c r="N85" s="2">
        <f>+SUMIFS(I:I,B:B,B85,D:D,D85)-K85</f>
        <v>0</v>
      </c>
      <c r="O85" s="60">
        <f>IFERROR((IFERROR(VLOOKUP(B85,RRHH!F:S,11,0),0)+IFERROR(VLOOKUP(B85,RRHH!F:S,12,0),0)+IFERROR(VLOOKUP(B85,RRHH!F:S,13,0),0)+IFERROR(VLOOKUP(B85,RRHH!F:S,14,0),0))/5*I85+(250.5-(IFERROR(VLOOKUP(B85,RRHH!F:S,11,0),0)+IFERROR(VLOOKUP(B85,RRHH!F:S,12,0),0)+IFERROR(VLOOKUP(B85,RRHH!F:S,13,0),0)+IFERROR(VLOOKUP(B85,RRHH!F:S,14,0),0)))/5*(IFERROR(VLOOKUP(B85,RRHH!F:U,15,0),0)+IFERROR(VLOOKUP(B85,RRHH!F:U,16,0),0))/60*I85/M85,0)</f>
        <v>0</v>
      </c>
      <c r="P85" s="62" t="str">
        <f t="shared" si="3"/>
        <v/>
      </c>
      <c r="Q85" s="12"/>
      <c r="R85" t="str">
        <f>+IFERROR(VLOOKUP(G85,Diccionarios!K:L,2,0),"Act. No ident")</f>
        <v>Act. No ident</v>
      </c>
    </row>
    <row r="86" spans="1:18" x14ac:dyDescent="0.25">
      <c r="A86" s="12"/>
      <c r="B86" s="12"/>
      <c r="C86" s="12"/>
      <c r="D86" s="2"/>
      <c r="E86" s="13" t="str">
        <f>+IFERROR(VLOOKUP(F86,Diccionarios!$C$3:$D$63,2,0),"No Valido")</f>
        <v>No Valido</v>
      </c>
      <c r="F86" s="12"/>
      <c r="G86" s="13" t="str">
        <f>+IFERROR(VLOOKUP(H86,Diccionarios!J:M,2,0),"Act. No Ident")</f>
        <v>Act. No Ident</v>
      </c>
      <c r="H86" s="12"/>
      <c r="I86" s="12"/>
      <c r="J86" s="12"/>
      <c r="K86" s="49">
        <f>+SUMIFS(RRHH!$M:$M,RRHH!$F:$F,'Programación Medica'!B86,RRHH!$J:$J,'Programación Medica'!D86)</f>
        <v>0</v>
      </c>
      <c r="L86" s="57">
        <f t="shared" si="2"/>
        <v>0</v>
      </c>
      <c r="M86" s="13">
        <f>+SUMIF(RRHH!F:F,'Programación Medica'!B86,RRHH!$M:$M)</f>
        <v>0</v>
      </c>
      <c r="N86" s="2">
        <f>+SUMIFS(I:I,B:B,B86,D:D,D86)-K86</f>
        <v>0</v>
      </c>
      <c r="O86" s="60">
        <f>IFERROR((IFERROR(VLOOKUP(B86,RRHH!F:S,11,0),0)+IFERROR(VLOOKUP(B86,RRHH!F:S,12,0),0)+IFERROR(VLOOKUP(B86,RRHH!F:S,13,0),0)+IFERROR(VLOOKUP(B86,RRHH!F:S,14,0),0))/5*I86+(250.5-(IFERROR(VLOOKUP(B86,RRHH!F:S,11,0),0)+IFERROR(VLOOKUP(B86,RRHH!F:S,12,0),0)+IFERROR(VLOOKUP(B86,RRHH!F:S,13,0),0)+IFERROR(VLOOKUP(B86,RRHH!F:S,14,0),0)))/5*(IFERROR(VLOOKUP(B86,RRHH!F:U,15,0),0)+IFERROR(VLOOKUP(B86,RRHH!F:U,16,0),0))/60*I86/M86,0)</f>
        <v>0</v>
      </c>
      <c r="P86" s="62" t="str">
        <f t="shared" si="3"/>
        <v/>
      </c>
      <c r="Q86" s="12"/>
      <c r="R86" t="str">
        <f>+IFERROR(VLOOKUP(G86,Diccionarios!K:L,2,0),"Act. No ident")</f>
        <v>Act. No ident</v>
      </c>
    </row>
    <row r="87" spans="1:18" x14ac:dyDescent="0.25">
      <c r="A87" s="12"/>
      <c r="B87" s="12"/>
      <c r="C87" s="12"/>
      <c r="D87" s="2"/>
      <c r="E87" s="13" t="str">
        <f>+IFERROR(VLOOKUP(F87,Diccionarios!$C$3:$D$63,2,0),"No Valido")</f>
        <v>No Valido</v>
      </c>
      <c r="F87" s="12"/>
      <c r="G87" s="13" t="str">
        <f>+IFERROR(VLOOKUP(H87,Diccionarios!J:M,2,0),"Act. No Ident")</f>
        <v>Act. No Ident</v>
      </c>
      <c r="H87" s="12"/>
      <c r="I87" s="12"/>
      <c r="J87" s="12"/>
      <c r="K87" s="49">
        <f>+SUMIFS(RRHH!$M:$M,RRHH!$F:$F,'Programación Medica'!B87,RRHH!$J:$J,'Programación Medica'!D87)</f>
        <v>0</v>
      </c>
      <c r="L87" s="57">
        <f t="shared" si="2"/>
        <v>0</v>
      </c>
      <c r="M87" s="13">
        <f>+SUMIF(RRHH!F:F,'Programación Medica'!B87,RRHH!$M:$M)</f>
        <v>0</v>
      </c>
      <c r="N87" s="2">
        <f>+SUMIFS(I:I,B:B,B87,D:D,D87)-K87</f>
        <v>0</v>
      </c>
      <c r="O87" s="60">
        <f>IFERROR((IFERROR(VLOOKUP(B87,RRHH!F:S,11,0),0)+IFERROR(VLOOKUP(B87,RRHH!F:S,12,0),0)+IFERROR(VLOOKUP(B87,RRHH!F:S,13,0),0)+IFERROR(VLOOKUP(B87,RRHH!F:S,14,0),0))/5*I87+(250.5-(IFERROR(VLOOKUP(B87,RRHH!F:S,11,0),0)+IFERROR(VLOOKUP(B87,RRHH!F:S,12,0),0)+IFERROR(VLOOKUP(B87,RRHH!F:S,13,0),0)+IFERROR(VLOOKUP(B87,RRHH!F:S,14,0),0)))/5*(IFERROR(VLOOKUP(B87,RRHH!F:U,15,0),0)+IFERROR(VLOOKUP(B87,RRHH!F:U,16,0),0))/60*I87/M87,0)</f>
        <v>0</v>
      </c>
      <c r="P87" s="62" t="str">
        <f t="shared" si="3"/>
        <v/>
      </c>
      <c r="Q87" s="12"/>
      <c r="R87" t="str">
        <f>+IFERROR(VLOOKUP(G87,Diccionarios!K:L,2,0),"Act. No ident")</f>
        <v>Act. No ident</v>
      </c>
    </row>
    <row r="88" spans="1:18" x14ac:dyDescent="0.25">
      <c r="A88" s="12"/>
      <c r="B88" s="12"/>
      <c r="C88" s="12"/>
      <c r="D88" s="2"/>
      <c r="E88" s="13" t="str">
        <f>+IFERROR(VLOOKUP(F88,Diccionarios!$C$3:$D$63,2,0),"No Valido")</f>
        <v>No Valido</v>
      </c>
      <c r="F88" s="12"/>
      <c r="G88" s="13" t="str">
        <f>+IFERROR(VLOOKUP(H88,Diccionarios!J:M,2,0),"Act. No Ident")</f>
        <v>Act. No Ident</v>
      </c>
      <c r="H88" s="12"/>
      <c r="I88" s="12"/>
      <c r="J88" s="12"/>
      <c r="K88" s="49">
        <f>+SUMIFS(RRHH!$M:$M,RRHH!$F:$F,'Programación Medica'!B88,RRHH!$J:$J,'Programación Medica'!D88)</f>
        <v>0</v>
      </c>
      <c r="L88" s="57">
        <f t="shared" si="2"/>
        <v>0</v>
      </c>
      <c r="M88" s="13">
        <f>+SUMIF(RRHH!F:F,'Programación Medica'!B88,RRHH!$M:$M)</f>
        <v>0</v>
      </c>
      <c r="N88" s="2">
        <f>+SUMIFS(I:I,B:B,B88,D:D,D88)-K88</f>
        <v>0</v>
      </c>
      <c r="O88" s="60">
        <f>IFERROR((IFERROR(VLOOKUP(B88,RRHH!F:S,11,0),0)+IFERROR(VLOOKUP(B88,RRHH!F:S,12,0),0)+IFERROR(VLOOKUP(B88,RRHH!F:S,13,0),0)+IFERROR(VLOOKUP(B88,RRHH!F:S,14,0),0))/5*I88+(250.5-(IFERROR(VLOOKUP(B88,RRHH!F:S,11,0),0)+IFERROR(VLOOKUP(B88,RRHH!F:S,12,0),0)+IFERROR(VLOOKUP(B88,RRHH!F:S,13,0),0)+IFERROR(VLOOKUP(B88,RRHH!F:S,14,0),0)))/5*(IFERROR(VLOOKUP(B88,RRHH!F:U,15,0),0)+IFERROR(VLOOKUP(B88,RRHH!F:U,16,0),0))/60*I88/M88,0)</f>
        <v>0</v>
      </c>
      <c r="P88" s="62" t="str">
        <f t="shared" si="3"/>
        <v/>
      </c>
      <c r="Q88" s="12"/>
      <c r="R88" t="str">
        <f>+IFERROR(VLOOKUP(G88,Diccionarios!K:L,2,0),"Act. No ident")</f>
        <v>Act. No ident</v>
      </c>
    </row>
    <row r="89" spans="1:18" x14ac:dyDescent="0.25">
      <c r="A89" s="12"/>
      <c r="B89" s="12"/>
      <c r="C89" s="12"/>
      <c r="D89" s="2"/>
      <c r="E89" s="13" t="str">
        <f>+IFERROR(VLOOKUP(F89,Diccionarios!$C$3:$D$63,2,0),"No Valido")</f>
        <v>No Valido</v>
      </c>
      <c r="F89" s="12"/>
      <c r="G89" s="13" t="str">
        <f>+IFERROR(VLOOKUP(H89,Diccionarios!J:M,2,0),"Act. No Ident")</f>
        <v>Act. No Ident</v>
      </c>
      <c r="H89" s="12"/>
      <c r="I89" s="12"/>
      <c r="J89" s="12"/>
      <c r="K89" s="49">
        <f>+SUMIFS(RRHH!$M:$M,RRHH!$F:$F,'Programación Medica'!B89,RRHH!$J:$J,'Programación Medica'!D89)</f>
        <v>0</v>
      </c>
      <c r="L89" s="57">
        <f t="shared" si="2"/>
        <v>0</v>
      </c>
      <c r="M89" s="13">
        <f>+SUMIF(RRHH!F:F,'Programación Medica'!B89,RRHH!$M:$M)</f>
        <v>0</v>
      </c>
      <c r="N89" s="2">
        <f>+SUMIFS(I:I,B:B,B89,D:D,D89)-K89</f>
        <v>0</v>
      </c>
      <c r="O89" s="60">
        <f>IFERROR((IFERROR(VLOOKUP(B89,RRHH!F:S,11,0),0)+IFERROR(VLOOKUP(B89,RRHH!F:S,12,0),0)+IFERROR(VLOOKUP(B89,RRHH!F:S,13,0),0)+IFERROR(VLOOKUP(B89,RRHH!F:S,14,0),0))/5*I89+(250.5-(IFERROR(VLOOKUP(B89,RRHH!F:S,11,0),0)+IFERROR(VLOOKUP(B89,RRHH!F:S,12,0),0)+IFERROR(VLOOKUP(B89,RRHH!F:S,13,0),0)+IFERROR(VLOOKUP(B89,RRHH!F:S,14,0),0)))/5*(IFERROR(VLOOKUP(B89,RRHH!F:U,15,0),0)+IFERROR(VLOOKUP(B89,RRHH!F:U,16,0),0))/60*I89/M89,0)</f>
        <v>0</v>
      </c>
      <c r="P89" s="62" t="str">
        <f t="shared" si="3"/>
        <v/>
      </c>
      <c r="Q89" s="12"/>
      <c r="R89" t="str">
        <f>+IFERROR(VLOOKUP(G89,Diccionarios!K:L,2,0),"Act. No ident")</f>
        <v>Act. No ident</v>
      </c>
    </row>
    <row r="90" spans="1:18" x14ac:dyDescent="0.25">
      <c r="A90" s="12"/>
      <c r="B90" s="12"/>
      <c r="C90" s="12"/>
      <c r="D90" s="2"/>
      <c r="E90" s="13" t="str">
        <f>+IFERROR(VLOOKUP(F90,Diccionarios!$C$3:$D$63,2,0),"No Valido")</f>
        <v>No Valido</v>
      </c>
      <c r="F90" s="12"/>
      <c r="G90" s="13" t="str">
        <f>+IFERROR(VLOOKUP(H90,Diccionarios!J:M,2,0),"Act. No Ident")</f>
        <v>Act. No Ident</v>
      </c>
      <c r="H90" s="12"/>
      <c r="I90" s="12"/>
      <c r="J90" s="12"/>
      <c r="K90" s="49">
        <f>+SUMIFS(RRHH!$M:$M,RRHH!$F:$F,'Programación Medica'!B90,RRHH!$J:$J,'Programación Medica'!D90)</f>
        <v>0</v>
      </c>
      <c r="L90" s="57">
        <f t="shared" si="2"/>
        <v>0</v>
      </c>
      <c r="M90" s="13">
        <f>+SUMIF(RRHH!F:F,'Programación Medica'!B90,RRHH!$M:$M)</f>
        <v>0</v>
      </c>
      <c r="N90" s="2">
        <f>+SUMIFS(I:I,B:B,B90,D:D,D90)-K90</f>
        <v>0</v>
      </c>
      <c r="O90" s="60">
        <f>IFERROR((IFERROR(VLOOKUP(B90,RRHH!F:S,11,0),0)+IFERROR(VLOOKUP(B90,RRHH!F:S,12,0),0)+IFERROR(VLOOKUP(B90,RRHH!F:S,13,0),0)+IFERROR(VLOOKUP(B90,RRHH!F:S,14,0),0))/5*I90+(250.5-(IFERROR(VLOOKUP(B90,RRHH!F:S,11,0),0)+IFERROR(VLOOKUP(B90,RRHH!F:S,12,0),0)+IFERROR(VLOOKUP(B90,RRHH!F:S,13,0),0)+IFERROR(VLOOKUP(B90,RRHH!F:S,14,0),0)))/5*(IFERROR(VLOOKUP(B90,RRHH!F:U,15,0),0)+IFERROR(VLOOKUP(B90,RRHH!F:U,16,0),0))/60*I90/M90,0)</f>
        <v>0</v>
      </c>
      <c r="P90" s="62" t="str">
        <f t="shared" si="3"/>
        <v/>
      </c>
      <c r="Q90" s="12"/>
      <c r="R90" t="str">
        <f>+IFERROR(VLOOKUP(G90,Diccionarios!K:L,2,0),"Act. No ident")</f>
        <v>Act. No ident</v>
      </c>
    </row>
    <row r="91" spans="1:18" x14ac:dyDescent="0.25">
      <c r="A91" s="12"/>
      <c r="B91" s="12"/>
      <c r="C91" s="12"/>
      <c r="D91" s="2"/>
      <c r="E91" s="13" t="str">
        <f>+IFERROR(VLOOKUP(F91,Diccionarios!$C$3:$D$63,2,0),"No Valido")</f>
        <v>No Valido</v>
      </c>
      <c r="F91" s="12"/>
      <c r="G91" s="13" t="str">
        <f>+IFERROR(VLOOKUP(H91,Diccionarios!J:M,2,0),"Act. No Ident")</f>
        <v>Act. No Ident</v>
      </c>
      <c r="H91" s="12"/>
      <c r="I91" s="12"/>
      <c r="J91" s="12"/>
      <c r="K91" s="49">
        <f>+SUMIFS(RRHH!$M:$M,RRHH!$F:$F,'Programación Medica'!B91,RRHH!$J:$J,'Programación Medica'!D91)</f>
        <v>0</v>
      </c>
      <c r="L91" s="57">
        <f t="shared" si="2"/>
        <v>0</v>
      </c>
      <c r="M91" s="13">
        <f>+SUMIF(RRHH!F:F,'Programación Medica'!B91,RRHH!$M:$M)</f>
        <v>0</v>
      </c>
      <c r="N91" s="2">
        <f>+SUMIFS(I:I,B:B,B91,D:D,D91)-K91</f>
        <v>0</v>
      </c>
      <c r="O91" s="60">
        <f>IFERROR((IFERROR(VLOOKUP(B91,RRHH!F:S,11,0),0)+IFERROR(VLOOKUP(B91,RRHH!F:S,12,0),0)+IFERROR(VLOOKUP(B91,RRHH!F:S,13,0),0)+IFERROR(VLOOKUP(B91,RRHH!F:S,14,0),0))/5*I91+(250.5-(IFERROR(VLOOKUP(B91,RRHH!F:S,11,0),0)+IFERROR(VLOOKUP(B91,RRHH!F:S,12,0),0)+IFERROR(VLOOKUP(B91,RRHH!F:S,13,0),0)+IFERROR(VLOOKUP(B91,RRHH!F:S,14,0),0)))/5*(IFERROR(VLOOKUP(B91,RRHH!F:U,15,0),0)+IFERROR(VLOOKUP(B91,RRHH!F:U,16,0),0))/60*I91/M91,0)</f>
        <v>0</v>
      </c>
      <c r="P91" s="62" t="str">
        <f t="shared" si="3"/>
        <v/>
      </c>
      <c r="Q91" s="12"/>
      <c r="R91" t="str">
        <f>+IFERROR(VLOOKUP(G91,Diccionarios!K:L,2,0),"Act. No ident")</f>
        <v>Act. No ident</v>
      </c>
    </row>
    <row r="92" spans="1:18" x14ac:dyDescent="0.25">
      <c r="A92" s="12"/>
      <c r="B92" s="12"/>
      <c r="C92" s="12"/>
      <c r="D92" s="2"/>
      <c r="E92" s="13" t="str">
        <f>+IFERROR(VLOOKUP(F92,Diccionarios!$C$3:$D$63,2,0),"No Valido")</f>
        <v>No Valido</v>
      </c>
      <c r="F92" s="12"/>
      <c r="G92" s="13" t="str">
        <f>+IFERROR(VLOOKUP(H92,Diccionarios!J:M,2,0),"Act. No Ident")</f>
        <v>Act. No Ident</v>
      </c>
      <c r="H92" s="12"/>
      <c r="I92" s="12"/>
      <c r="J92" s="12"/>
      <c r="K92" s="49">
        <f>+SUMIFS(RRHH!$M:$M,RRHH!$F:$F,'Programación Medica'!B92,RRHH!$J:$J,'Programación Medica'!D92)</f>
        <v>0</v>
      </c>
      <c r="L92" s="57">
        <f t="shared" si="2"/>
        <v>0</v>
      </c>
      <c r="M92" s="13">
        <f>+SUMIF(RRHH!F:F,'Programación Medica'!B92,RRHH!$M:$M)</f>
        <v>0</v>
      </c>
      <c r="N92" s="2">
        <f>+SUMIFS(I:I,B:B,B92,D:D,D92)-K92</f>
        <v>0</v>
      </c>
      <c r="O92" s="60">
        <f>IFERROR((IFERROR(VLOOKUP(B92,RRHH!F:S,11,0),0)+IFERROR(VLOOKUP(B92,RRHH!F:S,12,0),0)+IFERROR(VLOOKUP(B92,RRHH!F:S,13,0),0)+IFERROR(VLOOKUP(B92,RRHH!F:S,14,0),0))/5*I92+(250.5-(IFERROR(VLOOKUP(B92,RRHH!F:S,11,0),0)+IFERROR(VLOOKUP(B92,RRHH!F:S,12,0),0)+IFERROR(VLOOKUP(B92,RRHH!F:S,13,0),0)+IFERROR(VLOOKUP(B92,RRHH!F:S,14,0),0)))/5*(IFERROR(VLOOKUP(B92,RRHH!F:U,15,0),0)+IFERROR(VLOOKUP(B92,RRHH!F:U,16,0),0))/60*I92/M92,0)</f>
        <v>0</v>
      </c>
      <c r="P92" s="62" t="str">
        <f t="shared" si="3"/>
        <v/>
      </c>
      <c r="Q92" s="12"/>
      <c r="R92" t="str">
        <f>+IFERROR(VLOOKUP(G92,Diccionarios!K:L,2,0),"Act. No ident")</f>
        <v>Act. No ident</v>
      </c>
    </row>
    <row r="93" spans="1:18" x14ac:dyDescent="0.25">
      <c r="A93" s="12"/>
      <c r="B93" s="12"/>
      <c r="C93" s="12"/>
      <c r="D93" s="2"/>
      <c r="E93" s="13" t="str">
        <f>+IFERROR(VLOOKUP(F93,Diccionarios!$C$3:$D$63,2,0),"No Valido")</f>
        <v>No Valido</v>
      </c>
      <c r="F93" s="12"/>
      <c r="G93" s="13" t="str">
        <f>+IFERROR(VLOOKUP(H93,Diccionarios!J:M,2,0),"Act. No Ident")</f>
        <v>Act. No Ident</v>
      </c>
      <c r="H93" s="12"/>
      <c r="I93" s="12"/>
      <c r="J93" s="12"/>
      <c r="K93" s="49">
        <f>+SUMIFS(RRHH!$M:$M,RRHH!$F:$F,'Programación Medica'!B93,RRHH!$J:$J,'Programación Medica'!D93)</f>
        <v>0</v>
      </c>
      <c r="L93" s="57">
        <f t="shared" si="2"/>
        <v>0</v>
      </c>
      <c r="M93" s="13">
        <f>+SUMIF(RRHH!F:F,'Programación Medica'!B93,RRHH!$M:$M)</f>
        <v>0</v>
      </c>
      <c r="N93" s="2">
        <f>+SUMIFS(I:I,B:B,B93,D:D,D93)-K93</f>
        <v>0</v>
      </c>
      <c r="O93" s="60">
        <f>IFERROR((IFERROR(VLOOKUP(B93,RRHH!F:S,11,0),0)+IFERROR(VLOOKUP(B93,RRHH!F:S,12,0),0)+IFERROR(VLOOKUP(B93,RRHH!F:S,13,0),0)+IFERROR(VLOOKUP(B93,RRHH!F:S,14,0),0))/5*I93+(250.5-(IFERROR(VLOOKUP(B93,RRHH!F:S,11,0),0)+IFERROR(VLOOKUP(B93,RRHH!F:S,12,0),0)+IFERROR(VLOOKUP(B93,RRHH!F:S,13,0),0)+IFERROR(VLOOKUP(B93,RRHH!F:S,14,0),0)))/5*(IFERROR(VLOOKUP(B93,RRHH!F:U,15,0),0)+IFERROR(VLOOKUP(B93,RRHH!F:U,16,0),0))/60*I93/M93,0)</f>
        <v>0</v>
      </c>
      <c r="P93" s="62" t="str">
        <f t="shared" si="3"/>
        <v/>
      </c>
      <c r="Q93" s="12"/>
      <c r="R93" t="str">
        <f>+IFERROR(VLOOKUP(G93,Diccionarios!K:L,2,0),"Act. No ident")</f>
        <v>Act. No ident</v>
      </c>
    </row>
    <row r="94" spans="1:18" x14ac:dyDescent="0.25">
      <c r="A94" s="12"/>
      <c r="B94" s="12"/>
      <c r="C94" s="12"/>
      <c r="D94" s="2"/>
      <c r="E94" s="13" t="str">
        <f>+IFERROR(VLOOKUP(F94,Diccionarios!$C$3:$D$63,2,0),"No Valido")</f>
        <v>No Valido</v>
      </c>
      <c r="F94" s="12"/>
      <c r="G94" s="13" t="str">
        <f>+IFERROR(VLOOKUP(H94,Diccionarios!J:M,2,0),"Act. No Ident")</f>
        <v>Act. No Ident</v>
      </c>
      <c r="H94" s="12"/>
      <c r="I94" s="12"/>
      <c r="J94" s="12"/>
      <c r="K94" s="49">
        <f>+SUMIFS(RRHH!$M:$M,RRHH!$F:$F,'Programación Medica'!B94,RRHH!$J:$J,'Programación Medica'!D94)</f>
        <v>0</v>
      </c>
      <c r="L94" s="57">
        <f t="shared" si="2"/>
        <v>0</v>
      </c>
      <c r="M94" s="13">
        <f>+SUMIF(RRHH!F:F,'Programación Medica'!B94,RRHH!$M:$M)</f>
        <v>0</v>
      </c>
      <c r="N94" s="2">
        <f>+SUMIFS(I:I,B:B,B94,D:D,D94)-K94</f>
        <v>0</v>
      </c>
      <c r="O94" s="60">
        <f>IFERROR((IFERROR(VLOOKUP(B94,RRHH!F:S,11,0),0)+IFERROR(VLOOKUP(B94,RRHH!F:S,12,0),0)+IFERROR(VLOOKUP(B94,RRHH!F:S,13,0),0)+IFERROR(VLOOKUP(B94,RRHH!F:S,14,0),0))/5*I94+(250.5-(IFERROR(VLOOKUP(B94,RRHH!F:S,11,0),0)+IFERROR(VLOOKUP(B94,RRHH!F:S,12,0),0)+IFERROR(VLOOKUP(B94,RRHH!F:S,13,0),0)+IFERROR(VLOOKUP(B94,RRHH!F:S,14,0),0)))/5*(IFERROR(VLOOKUP(B94,RRHH!F:U,15,0),0)+IFERROR(VLOOKUP(B94,RRHH!F:U,16,0),0))/60*I94/M94,0)</f>
        <v>0</v>
      </c>
      <c r="P94" s="62" t="str">
        <f t="shared" si="3"/>
        <v/>
      </c>
      <c r="Q94" s="12"/>
      <c r="R94" t="str">
        <f>+IFERROR(VLOOKUP(G94,Diccionarios!K:L,2,0),"Act. No ident")</f>
        <v>Act. No ident</v>
      </c>
    </row>
    <row r="95" spans="1:18" x14ac:dyDescent="0.25">
      <c r="A95" s="12"/>
      <c r="B95" s="12"/>
      <c r="C95" s="12"/>
      <c r="D95" s="2"/>
      <c r="E95" s="13" t="str">
        <f>+IFERROR(VLOOKUP(F95,Diccionarios!$C$3:$D$63,2,0),"No Valido")</f>
        <v>No Valido</v>
      </c>
      <c r="F95" s="12"/>
      <c r="G95" s="13" t="str">
        <f>+IFERROR(VLOOKUP(H95,Diccionarios!J:M,2,0),"Act. No Ident")</f>
        <v>Act. No Ident</v>
      </c>
      <c r="H95" s="12"/>
      <c r="I95" s="12"/>
      <c r="J95" s="12"/>
      <c r="K95" s="49">
        <f>+SUMIFS(RRHH!$M:$M,RRHH!$F:$F,'Programación Medica'!B95,RRHH!$J:$J,'Programación Medica'!D95)</f>
        <v>0</v>
      </c>
      <c r="L95" s="57">
        <f t="shared" si="2"/>
        <v>0</v>
      </c>
      <c r="M95" s="13">
        <f>+SUMIF(RRHH!F:F,'Programación Medica'!B95,RRHH!$M:$M)</f>
        <v>0</v>
      </c>
      <c r="N95" s="2">
        <f>+SUMIFS(I:I,B:B,B95,D:D,D95)-K95</f>
        <v>0</v>
      </c>
      <c r="O95" s="60">
        <f>IFERROR((IFERROR(VLOOKUP(B95,RRHH!F:S,11,0),0)+IFERROR(VLOOKUP(B95,RRHH!F:S,12,0),0)+IFERROR(VLOOKUP(B95,RRHH!F:S,13,0),0)+IFERROR(VLOOKUP(B95,RRHH!F:S,14,0),0))/5*I95+(250.5-(IFERROR(VLOOKUP(B95,RRHH!F:S,11,0),0)+IFERROR(VLOOKUP(B95,RRHH!F:S,12,0),0)+IFERROR(VLOOKUP(B95,RRHH!F:S,13,0),0)+IFERROR(VLOOKUP(B95,RRHH!F:S,14,0),0)))/5*(IFERROR(VLOOKUP(B95,RRHH!F:U,15,0),0)+IFERROR(VLOOKUP(B95,RRHH!F:U,16,0),0))/60*I95/M95,0)</f>
        <v>0</v>
      </c>
      <c r="P95" s="62" t="str">
        <f t="shared" si="3"/>
        <v/>
      </c>
      <c r="Q95" s="12"/>
      <c r="R95" t="str">
        <f>+IFERROR(VLOOKUP(G95,Diccionarios!K:L,2,0),"Act. No ident")</f>
        <v>Act. No ident</v>
      </c>
    </row>
    <row r="96" spans="1:18" x14ac:dyDescent="0.25">
      <c r="A96" s="12"/>
      <c r="B96" s="12"/>
      <c r="C96" s="12"/>
      <c r="D96" s="2"/>
      <c r="E96" s="13" t="str">
        <f>+IFERROR(VLOOKUP(F96,Diccionarios!$C$3:$D$63,2,0),"No Valido")</f>
        <v>No Valido</v>
      </c>
      <c r="F96" s="12"/>
      <c r="G96" s="13" t="str">
        <f>+IFERROR(VLOOKUP(H96,Diccionarios!J:M,2,0),"Act. No Ident")</f>
        <v>Act. No Ident</v>
      </c>
      <c r="H96" s="12"/>
      <c r="I96" s="12"/>
      <c r="J96" s="12"/>
      <c r="K96" s="49">
        <f>+SUMIFS(RRHH!$M:$M,RRHH!$F:$F,'Programación Medica'!B96,RRHH!$J:$J,'Programación Medica'!D96)</f>
        <v>0</v>
      </c>
      <c r="L96" s="57">
        <f t="shared" si="2"/>
        <v>0</v>
      </c>
      <c r="M96" s="13">
        <f>+SUMIF(RRHH!F:F,'Programación Medica'!B96,RRHH!$M:$M)</f>
        <v>0</v>
      </c>
      <c r="N96" s="2">
        <f>+SUMIFS(I:I,B:B,B96,D:D,D96)-K96</f>
        <v>0</v>
      </c>
      <c r="O96" s="60">
        <f>IFERROR((IFERROR(VLOOKUP(B96,RRHH!F:S,11,0),0)+IFERROR(VLOOKUP(B96,RRHH!F:S,12,0),0)+IFERROR(VLOOKUP(B96,RRHH!F:S,13,0),0)+IFERROR(VLOOKUP(B96,RRHH!F:S,14,0),0))/5*I96+(250.5-(IFERROR(VLOOKUP(B96,RRHH!F:S,11,0),0)+IFERROR(VLOOKUP(B96,RRHH!F:S,12,0),0)+IFERROR(VLOOKUP(B96,RRHH!F:S,13,0),0)+IFERROR(VLOOKUP(B96,RRHH!F:S,14,0),0)))/5*(IFERROR(VLOOKUP(B96,RRHH!F:U,15,0),0)+IFERROR(VLOOKUP(B96,RRHH!F:U,16,0),0))/60*I96/M96,0)</f>
        <v>0</v>
      </c>
      <c r="P96" s="62" t="str">
        <f t="shared" si="3"/>
        <v/>
      </c>
      <c r="Q96" s="12"/>
      <c r="R96" t="str">
        <f>+IFERROR(VLOOKUP(G96,Diccionarios!K:L,2,0),"Act. No ident")</f>
        <v>Act. No ident</v>
      </c>
    </row>
    <row r="97" spans="1:18" x14ac:dyDescent="0.25">
      <c r="A97" s="12"/>
      <c r="B97" s="12"/>
      <c r="C97" s="12"/>
      <c r="D97" s="2"/>
      <c r="E97" s="13" t="str">
        <f>+IFERROR(VLOOKUP(F97,Diccionarios!$C$3:$D$63,2,0),"No Valido")</f>
        <v>No Valido</v>
      </c>
      <c r="F97" s="12"/>
      <c r="G97" s="13" t="str">
        <f>+IFERROR(VLOOKUP(H97,Diccionarios!J:M,2,0),"Act. No Ident")</f>
        <v>Act. No Ident</v>
      </c>
      <c r="H97" s="12"/>
      <c r="I97" s="12"/>
      <c r="J97" s="12"/>
      <c r="K97" s="49">
        <f>+SUMIFS(RRHH!$M:$M,RRHH!$F:$F,'Programación Medica'!B97,RRHH!$J:$J,'Programación Medica'!D97)</f>
        <v>0</v>
      </c>
      <c r="L97" s="57">
        <f t="shared" si="2"/>
        <v>0</v>
      </c>
      <c r="M97" s="13">
        <f>+SUMIF(RRHH!F:F,'Programación Medica'!B97,RRHH!$M:$M)</f>
        <v>0</v>
      </c>
      <c r="N97" s="2">
        <f>+SUMIFS(I:I,B:B,B97,D:D,D97)-K97</f>
        <v>0</v>
      </c>
      <c r="O97" s="60">
        <f>IFERROR((IFERROR(VLOOKUP(B97,RRHH!F:S,11,0),0)+IFERROR(VLOOKUP(B97,RRHH!F:S,12,0),0)+IFERROR(VLOOKUP(B97,RRHH!F:S,13,0),0)+IFERROR(VLOOKUP(B97,RRHH!F:S,14,0),0))/5*I97+(250.5-(IFERROR(VLOOKUP(B97,RRHH!F:S,11,0),0)+IFERROR(VLOOKUP(B97,RRHH!F:S,12,0),0)+IFERROR(VLOOKUP(B97,RRHH!F:S,13,0),0)+IFERROR(VLOOKUP(B97,RRHH!F:S,14,0),0)))/5*(IFERROR(VLOOKUP(B97,RRHH!F:U,15,0),0)+IFERROR(VLOOKUP(B97,RRHH!F:U,16,0),0))/60*I97/M97,0)</f>
        <v>0</v>
      </c>
      <c r="P97" s="62" t="str">
        <f t="shared" si="3"/>
        <v/>
      </c>
      <c r="Q97" s="12"/>
      <c r="R97" t="str">
        <f>+IFERROR(VLOOKUP(G97,Diccionarios!K:L,2,0),"Act. No ident")</f>
        <v>Act. No ident</v>
      </c>
    </row>
    <row r="98" spans="1:18" x14ac:dyDescent="0.25">
      <c r="A98" s="12"/>
      <c r="B98" s="12"/>
      <c r="C98" s="12"/>
      <c r="D98" s="2"/>
      <c r="E98" s="13" t="str">
        <f>+IFERROR(VLOOKUP(F98,Diccionarios!$C$3:$D$63,2,0),"No Valido")</f>
        <v>No Valido</v>
      </c>
      <c r="F98" s="12"/>
      <c r="G98" s="13" t="str">
        <f>+IFERROR(VLOOKUP(H98,Diccionarios!J:M,2,0),"Act. No Ident")</f>
        <v>Act. No Ident</v>
      </c>
      <c r="H98" s="12"/>
      <c r="I98" s="12"/>
      <c r="J98" s="12"/>
      <c r="K98" s="49">
        <f>+SUMIFS(RRHH!$M:$M,RRHH!$F:$F,'Programación Medica'!B98,RRHH!$J:$J,'Programación Medica'!D98)</f>
        <v>0</v>
      </c>
      <c r="L98" s="57">
        <f t="shared" si="2"/>
        <v>0</v>
      </c>
      <c r="M98" s="13">
        <f>+SUMIF(RRHH!F:F,'Programación Medica'!B98,RRHH!$M:$M)</f>
        <v>0</v>
      </c>
      <c r="N98" s="2">
        <f>+SUMIFS(I:I,B:B,B98,D:D,D98)-K98</f>
        <v>0</v>
      </c>
      <c r="O98" s="60">
        <f>IFERROR((IFERROR(VLOOKUP(B98,RRHH!F:S,11,0),0)+IFERROR(VLOOKUP(B98,RRHH!F:S,12,0),0)+IFERROR(VLOOKUP(B98,RRHH!F:S,13,0),0)+IFERROR(VLOOKUP(B98,RRHH!F:S,14,0),0))/5*I98+(250.5-(IFERROR(VLOOKUP(B98,RRHH!F:S,11,0),0)+IFERROR(VLOOKUP(B98,RRHH!F:S,12,0),0)+IFERROR(VLOOKUP(B98,RRHH!F:S,13,0),0)+IFERROR(VLOOKUP(B98,RRHH!F:S,14,0),0)))/5*(IFERROR(VLOOKUP(B98,RRHH!F:U,15,0),0)+IFERROR(VLOOKUP(B98,RRHH!F:U,16,0),0))/60*I98/M98,0)</f>
        <v>0</v>
      </c>
      <c r="P98" s="62" t="str">
        <f t="shared" si="3"/>
        <v/>
      </c>
      <c r="Q98" s="12"/>
      <c r="R98" t="str">
        <f>+IFERROR(VLOOKUP(G98,Diccionarios!K:L,2,0),"Act. No ident")</f>
        <v>Act. No ident</v>
      </c>
    </row>
    <row r="99" spans="1:18" x14ac:dyDescent="0.25">
      <c r="A99" s="12"/>
      <c r="B99" s="12"/>
      <c r="C99" s="12"/>
      <c r="D99" s="2"/>
      <c r="E99" s="13" t="str">
        <f>+IFERROR(VLOOKUP(F99,Diccionarios!$C$3:$D$63,2,0),"No Valido")</f>
        <v>No Valido</v>
      </c>
      <c r="F99" s="12"/>
      <c r="G99" s="13" t="str">
        <f>+IFERROR(VLOOKUP(H99,Diccionarios!J:M,2,0),"Act. No Ident")</f>
        <v>Act. No Ident</v>
      </c>
      <c r="H99" s="12"/>
      <c r="I99" s="12"/>
      <c r="J99" s="12"/>
      <c r="K99" s="49">
        <f>+SUMIFS(RRHH!$M:$M,RRHH!$F:$F,'Programación Medica'!B99,RRHH!$J:$J,'Programación Medica'!D99)</f>
        <v>0</v>
      </c>
      <c r="L99" s="57">
        <f t="shared" si="2"/>
        <v>0</v>
      </c>
      <c r="M99" s="13">
        <f>+SUMIF(RRHH!F:F,'Programación Medica'!B99,RRHH!$M:$M)</f>
        <v>0</v>
      </c>
      <c r="N99" s="2">
        <f>+SUMIFS(I:I,B:B,B99,D:D,D99)-K99</f>
        <v>0</v>
      </c>
      <c r="O99" s="60">
        <f>IFERROR((IFERROR(VLOOKUP(B99,RRHH!F:S,11,0),0)+IFERROR(VLOOKUP(B99,RRHH!F:S,12,0),0)+IFERROR(VLOOKUP(B99,RRHH!F:S,13,0),0)+IFERROR(VLOOKUP(B99,RRHH!F:S,14,0),0))/5*I99+(250.5-(IFERROR(VLOOKUP(B99,RRHH!F:S,11,0),0)+IFERROR(VLOOKUP(B99,RRHH!F:S,12,0),0)+IFERROR(VLOOKUP(B99,RRHH!F:S,13,0),0)+IFERROR(VLOOKUP(B99,RRHH!F:S,14,0),0)))/5*(IFERROR(VLOOKUP(B99,RRHH!F:U,15,0),0)+IFERROR(VLOOKUP(B99,RRHH!F:U,16,0),0))/60*I99/M99,0)</f>
        <v>0</v>
      </c>
      <c r="P99" s="62" t="str">
        <f t="shared" si="3"/>
        <v/>
      </c>
      <c r="Q99" s="12"/>
      <c r="R99" t="str">
        <f>+IFERROR(VLOOKUP(G99,Diccionarios!K:L,2,0),"Act. No ident")</f>
        <v>Act. No ident</v>
      </c>
    </row>
    <row r="100" spans="1:18" x14ac:dyDescent="0.25">
      <c r="A100" s="12"/>
      <c r="B100" s="12"/>
      <c r="C100" s="12"/>
      <c r="D100" s="2"/>
      <c r="E100" s="13" t="str">
        <f>+IFERROR(VLOOKUP(F100,Diccionarios!$C$3:$D$63,2,0),"No Valido")</f>
        <v>No Valido</v>
      </c>
      <c r="F100" s="12"/>
      <c r="G100" s="13" t="str">
        <f>+IFERROR(VLOOKUP(H100,Diccionarios!J:M,2,0),"Act. No Ident")</f>
        <v>Act. No Ident</v>
      </c>
      <c r="H100" s="12"/>
      <c r="I100" s="12"/>
      <c r="J100" s="12"/>
      <c r="K100" s="49">
        <f>+SUMIFS(RRHH!$M:$M,RRHH!$F:$F,'Programación Medica'!B100,RRHH!$J:$J,'Programación Medica'!D100)</f>
        <v>0</v>
      </c>
      <c r="L100" s="57">
        <f t="shared" si="2"/>
        <v>0</v>
      </c>
      <c r="M100" s="13">
        <f>+SUMIF(RRHH!F:F,'Programación Medica'!B100,RRHH!$M:$M)</f>
        <v>0</v>
      </c>
      <c r="N100" s="2">
        <f>+SUMIFS(I:I,B:B,B100,D:D,D100)-K100</f>
        <v>0</v>
      </c>
      <c r="O100" s="60">
        <f>IFERROR((IFERROR(VLOOKUP(B100,RRHH!F:S,11,0),0)+IFERROR(VLOOKUP(B100,RRHH!F:S,12,0),0)+IFERROR(VLOOKUP(B100,RRHH!F:S,13,0),0)+IFERROR(VLOOKUP(B100,RRHH!F:S,14,0),0))/5*I100+(250.5-(IFERROR(VLOOKUP(B100,RRHH!F:S,11,0),0)+IFERROR(VLOOKUP(B100,RRHH!F:S,12,0),0)+IFERROR(VLOOKUP(B100,RRHH!F:S,13,0),0)+IFERROR(VLOOKUP(B100,RRHH!F:S,14,0),0)))/5*(IFERROR(VLOOKUP(B100,RRHH!F:U,15,0),0)+IFERROR(VLOOKUP(B100,RRHH!F:U,16,0),0))/60*I100/M100,0)</f>
        <v>0</v>
      </c>
      <c r="P100" s="62" t="str">
        <f t="shared" si="3"/>
        <v/>
      </c>
      <c r="Q100" s="12"/>
      <c r="R100" t="str">
        <f>+IFERROR(VLOOKUP(G100,Diccionarios!K:L,2,0),"Act. No ident")</f>
        <v>Act. No ident</v>
      </c>
    </row>
    <row r="101" spans="1:18" x14ac:dyDescent="0.25">
      <c r="A101" s="12"/>
      <c r="B101" s="12"/>
      <c r="C101" s="12"/>
      <c r="D101" s="2"/>
      <c r="E101" s="13" t="str">
        <f>+IFERROR(VLOOKUP(F101,Diccionarios!$C$3:$D$63,2,0),"No Valido")</f>
        <v>No Valido</v>
      </c>
      <c r="F101" s="12"/>
      <c r="G101" s="13" t="str">
        <f>+IFERROR(VLOOKUP(H101,Diccionarios!J:M,2,0),"Act. No Ident")</f>
        <v>Act. No Ident</v>
      </c>
      <c r="H101" s="12"/>
      <c r="I101" s="12"/>
      <c r="J101" s="12"/>
      <c r="K101" s="49">
        <f>+SUMIFS(RRHH!$M:$M,RRHH!$F:$F,'Programación Medica'!B101,RRHH!$J:$J,'Programación Medica'!D101)</f>
        <v>0</v>
      </c>
      <c r="L101" s="57">
        <f t="shared" si="2"/>
        <v>0</v>
      </c>
      <c r="M101" s="13">
        <f>+SUMIF(RRHH!F:F,'Programación Medica'!B101,RRHH!$M:$M)</f>
        <v>0</v>
      </c>
      <c r="N101" s="2">
        <f>+SUMIFS(I:I,B:B,B101,D:D,D101)-K101</f>
        <v>0</v>
      </c>
      <c r="O101" s="60">
        <f>IFERROR((IFERROR(VLOOKUP(B101,RRHH!F:S,11,0),0)+IFERROR(VLOOKUP(B101,RRHH!F:S,12,0),0)+IFERROR(VLOOKUP(B101,RRHH!F:S,13,0),0)+IFERROR(VLOOKUP(B101,RRHH!F:S,14,0),0))/5*I101+(250.5-(IFERROR(VLOOKUP(B101,RRHH!F:S,11,0),0)+IFERROR(VLOOKUP(B101,RRHH!F:S,12,0),0)+IFERROR(VLOOKUP(B101,RRHH!F:S,13,0),0)+IFERROR(VLOOKUP(B101,RRHH!F:S,14,0),0)))/5*(IFERROR(VLOOKUP(B101,RRHH!F:U,15,0),0)+IFERROR(VLOOKUP(B101,RRHH!F:U,16,0),0))/60*I101/M101,0)</f>
        <v>0</v>
      </c>
      <c r="P101" s="62" t="str">
        <f t="shared" si="3"/>
        <v/>
      </c>
      <c r="Q101" s="12"/>
      <c r="R101" t="str">
        <f>+IFERROR(VLOOKUP(G101,Diccionarios!K:L,2,0),"Act. No ident")</f>
        <v>Act. No ident</v>
      </c>
    </row>
    <row r="102" spans="1:18" x14ac:dyDescent="0.25">
      <c r="A102" s="12"/>
      <c r="B102" s="12"/>
      <c r="C102" s="12"/>
      <c r="D102" s="2"/>
      <c r="E102" s="13" t="str">
        <f>+IFERROR(VLOOKUP(F102,Diccionarios!$C$3:$D$63,2,0),"No Valido")</f>
        <v>No Valido</v>
      </c>
      <c r="F102" s="12"/>
      <c r="G102" s="13" t="str">
        <f>+IFERROR(VLOOKUP(H102,Diccionarios!J:M,2,0),"Act. No Ident")</f>
        <v>Act. No Ident</v>
      </c>
      <c r="H102" s="12"/>
      <c r="I102" s="12"/>
      <c r="J102" s="12"/>
      <c r="K102" s="49">
        <f>+SUMIFS(RRHH!$M:$M,RRHH!$F:$F,'Programación Medica'!B102,RRHH!$J:$J,'Programación Medica'!D102)</f>
        <v>0</v>
      </c>
      <c r="L102" s="57">
        <f t="shared" si="2"/>
        <v>0</v>
      </c>
      <c r="M102" s="13">
        <f>+SUMIF(RRHH!F:F,'Programación Medica'!B102,RRHH!$M:$M)</f>
        <v>0</v>
      </c>
      <c r="N102" s="2">
        <f>+SUMIFS(I:I,B:B,B102,D:D,D102)-K102</f>
        <v>0</v>
      </c>
      <c r="O102" s="60">
        <f>IFERROR((IFERROR(VLOOKUP(B102,RRHH!F:S,11,0),0)+IFERROR(VLOOKUP(B102,RRHH!F:S,12,0),0)+IFERROR(VLOOKUP(B102,RRHH!F:S,13,0),0)+IFERROR(VLOOKUP(B102,RRHH!F:S,14,0),0))/5*I102+(250.5-(IFERROR(VLOOKUP(B102,RRHH!F:S,11,0),0)+IFERROR(VLOOKUP(B102,RRHH!F:S,12,0),0)+IFERROR(VLOOKUP(B102,RRHH!F:S,13,0),0)+IFERROR(VLOOKUP(B102,RRHH!F:S,14,0),0)))/5*(IFERROR(VLOOKUP(B102,RRHH!F:U,15,0),0)+IFERROR(VLOOKUP(B102,RRHH!F:U,16,0),0))/60*I102/M102,0)</f>
        <v>0</v>
      </c>
      <c r="P102" s="62" t="str">
        <f t="shared" si="3"/>
        <v/>
      </c>
      <c r="Q102" s="12"/>
      <c r="R102" t="str">
        <f>+IFERROR(VLOOKUP(G102,Diccionarios!K:L,2,0),"Act. No ident")</f>
        <v>Act. No ident</v>
      </c>
    </row>
    <row r="103" spans="1:18" x14ac:dyDescent="0.25">
      <c r="A103" s="12"/>
      <c r="B103" s="12"/>
      <c r="C103" s="12"/>
      <c r="D103" s="2"/>
      <c r="E103" s="13" t="str">
        <f>+IFERROR(VLOOKUP(F103,Diccionarios!$C$3:$D$63,2,0),"No Valido")</f>
        <v>No Valido</v>
      </c>
      <c r="F103" s="12"/>
      <c r="G103" s="13" t="str">
        <f>+IFERROR(VLOOKUP(H103,Diccionarios!J:M,2,0),"Act. No Ident")</f>
        <v>Act. No Ident</v>
      </c>
      <c r="H103" s="12"/>
      <c r="I103" s="12"/>
      <c r="J103" s="12"/>
      <c r="K103" s="49">
        <f>+SUMIFS(RRHH!$M:$M,RRHH!$F:$F,'Programación Medica'!B103,RRHH!$J:$J,'Programación Medica'!D103)</f>
        <v>0</v>
      </c>
      <c r="L103" s="57">
        <f t="shared" si="2"/>
        <v>0</v>
      </c>
      <c r="M103" s="13">
        <f>+SUMIF(RRHH!F:F,'Programación Medica'!B103,RRHH!$M:$M)</f>
        <v>0</v>
      </c>
      <c r="N103" s="2">
        <f>+SUMIFS(I:I,B:B,B103,D:D,D103)-K103</f>
        <v>0</v>
      </c>
      <c r="O103" s="60">
        <f>IFERROR((IFERROR(VLOOKUP(B103,RRHH!F:S,11,0),0)+IFERROR(VLOOKUP(B103,RRHH!F:S,12,0),0)+IFERROR(VLOOKUP(B103,RRHH!F:S,13,0),0)+IFERROR(VLOOKUP(B103,RRHH!F:S,14,0),0))/5*I103+(250.5-(IFERROR(VLOOKUP(B103,RRHH!F:S,11,0),0)+IFERROR(VLOOKUP(B103,RRHH!F:S,12,0),0)+IFERROR(VLOOKUP(B103,RRHH!F:S,13,0),0)+IFERROR(VLOOKUP(B103,RRHH!F:S,14,0),0)))/5*(IFERROR(VLOOKUP(B103,RRHH!F:U,15,0),0)+IFERROR(VLOOKUP(B103,RRHH!F:U,16,0),0))/60*I103/M103,0)</f>
        <v>0</v>
      </c>
      <c r="P103" s="62" t="str">
        <f t="shared" si="3"/>
        <v/>
      </c>
      <c r="Q103" s="12"/>
      <c r="R103" t="str">
        <f>+IFERROR(VLOOKUP(G103,Diccionarios!K:L,2,0),"Act. No ident")</f>
        <v>Act. No ident</v>
      </c>
    </row>
    <row r="104" spans="1:18" x14ac:dyDescent="0.25">
      <c r="A104" s="12"/>
      <c r="B104" s="12"/>
      <c r="C104" s="12"/>
      <c r="D104" s="2"/>
      <c r="E104" s="13" t="str">
        <f>+IFERROR(VLOOKUP(F104,Diccionarios!$C$3:$D$63,2,0),"No Valido")</f>
        <v>No Valido</v>
      </c>
      <c r="F104" s="12"/>
      <c r="G104" s="13" t="str">
        <f>+IFERROR(VLOOKUP(H104,Diccionarios!J:M,2,0),"Act. No Ident")</f>
        <v>Act. No Ident</v>
      </c>
      <c r="H104" s="12"/>
      <c r="I104" s="12"/>
      <c r="J104" s="12"/>
      <c r="K104" s="49">
        <f>+SUMIFS(RRHH!$M:$M,RRHH!$F:$F,'Programación Medica'!B104,RRHH!$J:$J,'Programación Medica'!D104)</f>
        <v>0</v>
      </c>
      <c r="L104" s="57">
        <f t="shared" si="2"/>
        <v>0</v>
      </c>
      <c r="M104" s="13">
        <f>+SUMIF(RRHH!F:F,'Programación Medica'!B104,RRHH!$M:$M)</f>
        <v>0</v>
      </c>
      <c r="N104" s="2">
        <f>+SUMIFS(I:I,B:B,B104,D:D,D104)-K104</f>
        <v>0</v>
      </c>
      <c r="O104" s="60">
        <f>IFERROR((IFERROR(VLOOKUP(B104,RRHH!F:S,11,0),0)+IFERROR(VLOOKUP(B104,RRHH!F:S,12,0),0)+IFERROR(VLOOKUP(B104,RRHH!F:S,13,0),0)+IFERROR(VLOOKUP(B104,RRHH!F:S,14,0),0))/5*I104+(250.5-(IFERROR(VLOOKUP(B104,RRHH!F:S,11,0),0)+IFERROR(VLOOKUP(B104,RRHH!F:S,12,0),0)+IFERROR(VLOOKUP(B104,RRHH!F:S,13,0),0)+IFERROR(VLOOKUP(B104,RRHH!F:S,14,0),0)))/5*(IFERROR(VLOOKUP(B104,RRHH!F:U,15,0),0)+IFERROR(VLOOKUP(B104,RRHH!F:U,16,0),0))/60*I104/M104,0)</f>
        <v>0</v>
      </c>
      <c r="P104" s="62" t="str">
        <f t="shared" si="3"/>
        <v/>
      </c>
      <c r="Q104" s="12"/>
      <c r="R104" t="str">
        <f>+IFERROR(VLOOKUP(G104,Diccionarios!K:L,2,0),"Act. No ident")</f>
        <v>Act. No ident</v>
      </c>
    </row>
    <row r="105" spans="1:18" x14ac:dyDescent="0.25">
      <c r="A105" s="12"/>
      <c r="B105" s="12"/>
      <c r="C105" s="12"/>
      <c r="D105" s="2"/>
      <c r="E105" s="13" t="str">
        <f>+IFERROR(VLOOKUP(F105,Diccionarios!$C$3:$D$63,2,0),"No Valido")</f>
        <v>No Valido</v>
      </c>
      <c r="F105" s="12"/>
      <c r="G105" s="13" t="str">
        <f>+IFERROR(VLOOKUP(H105,Diccionarios!J:M,2,0),"Act. No Ident")</f>
        <v>Act. No Ident</v>
      </c>
      <c r="H105" s="12"/>
      <c r="I105" s="12"/>
      <c r="J105" s="12"/>
      <c r="K105" s="49">
        <f>+SUMIFS(RRHH!$M:$M,RRHH!$F:$F,'Programación Medica'!B105,RRHH!$J:$J,'Programación Medica'!D105)</f>
        <v>0</v>
      </c>
      <c r="L105" s="57">
        <f t="shared" si="2"/>
        <v>0</v>
      </c>
      <c r="M105" s="13">
        <f>+SUMIF(RRHH!F:F,'Programación Medica'!B105,RRHH!$M:$M)</f>
        <v>0</v>
      </c>
      <c r="N105" s="2">
        <f>+SUMIFS(I:I,B:B,B105,D:D,D105)-K105</f>
        <v>0</v>
      </c>
      <c r="O105" s="60">
        <f>IFERROR((IFERROR(VLOOKUP(B105,RRHH!F:S,11,0),0)+IFERROR(VLOOKUP(B105,RRHH!F:S,12,0),0)+IFERROR(VLOOKUP(B105,RRHH!F:S,13,0),0)+IFERROR(VLOOKUP(B105,RRHH!F:S,14,0),0))/5*I105+(250.5-(IFERROR(VLOOKUP(B105,RRHH!F:S,11,0),0)+IFERROR(VLOOKUP(B105,RRHH!F:S,12,0),0)+IFERROR(VLOOKUP(B105,RRHH!F:S,13,0),0)+IFERROR(VLOOKUP(B105,RRHH!F:S,14,0),0)))/5*(IFERROR(VLOOKUP(B105,RRHH!F:U,15,0),0)+IFERROR(VLOOKUP(B105,RRHH!F:U,16,0),0))/60*I105/M105,0)</f>
        <v>0</v>
      </c>
      <c r="P105" s="62" t="str">
        <f t="shared" si="3"/>
        <v/>
      </c>
      <c r="Q105" s="12"/>
      <c r="R105" t="str">
        <f>+IFERROR(VLOOKUP(G105,Diccionarios!K:L,2,0),"Act. No ident")</f>
        <v>Act. No ident</v>
      </c>
    </row>
    <row r="106" spans="1:18" x14ac:dyDescent="0.25">
      <c r="A106" s="12"/>
      <c r="B106" s="12"/>
      <c r="C106" s="12"/>
      <c r="D106" s="2"/>
      <c r="E106" s="13" t="str">
        <f>+IFERROR(VLOOKUP(F106,Diccionarios!$C$3:$D$63,2,0),"No Valido")</f>
        <v>No Valido</v>
      </c>
      <c r="F106" s="12"/>
      <c r="G106" s="13" t="str">
        <f>+IFERROR(VLOOKUP(H106,Diccionarios!J:M,2,0),"Act. No Ident")</f>
        <v>Act. No Ident</v>
      </c>
      <c r="H106" s="12"/>
      <c r="I106" s="12"/>
      <c r="J106" s="12"/>
      <c r="K106" s="49">
        <f>+SUMIFS(RRHH!$M:$M,RRHH!$F:$F,'Programación Medica'!B106,RRHH!$J:$J,'Programación Medica'!D106)</f>
        <v>0</v>
      </c>
      <c r="L106" s="57">
        <f t="shared" si="2"/>
        <v>0</v>
      </c>
      <c r="M106" s="13">
        <f>+SUMIF(RRHH!F:F,'Programación Medica'!B106,RRHH!$M:$M)</f>
        <v>0</v>
      </c>
      <c r="N106" s="2">
        <f>+SUMIFS(I:I,B:B,B106,D:D,D106)-K106</f>
        <v>0</v>
      </c>
      <c r="O106" s="60">
        <f>IFERROR((IFERROR(VLOOKUP(B106,RRHH!F:S,11,0),0)+IFERROR(VLOOKUP(B106,RRHH!F:S,12,0),0)+IFERROR(VLOOKUP(B106,RRHH!F:S,13,0),0)+IFERROR(VLOOKUP(B106,RRHH!F:S,14,0),0))/5*I106+(250.5-(IFERROR(VLOOKUP(B106,RRHH!F:S,11,0),0)+IFERROR(VLOOKUP(B106,RRHH!F:S,12,0),0)+IFERROR(VLOOKUP(B106,RRHH!F:S,13,0),0)+IFERROR(VLOOKUP(B106,RRHH!F:S,14,0),0)))/5*(IFERROR(VLOOKUP(B106,RRHH!F:U,15,0),0)+IFERROR(VLOOKUP(B106,RRHH!F:U,16,0),0))/60*I106/M106,0)</f>
        <v>0</v>
      </c>
      <c r="P106" s="62" t="str">
        <f t="shared" si="3"/>
        <v/>
      </c>
      <c r="Q106" s="12"/>
      <c r="R106" t="str">
        <f>+IFERROR(VLOOKUP(G106,Diccionarios!K:L,2,0),"Act. No ident")</f>
        <v>Act. No ident</v>
      </c>
    </row>
    <row r="107" spans="1:18" x14ac:dyDescent="0.25">
      <c r="A107" s="12"/>
      <c r="B107" s="12"/>
      <c r="C107" s="12"/>
      <c r="D107" s="2"/>
      <c r="E107" s="13" t="str">
        <f>+IFERROR(VLOOKUP(F107,Diccionarios!$C$3:$D$63,2,0),"No Valido")</f>
        <v>No Valido</v>
      </c>
      <c r="F107" s="12"/>
      <c r="G107" s="13" t="str">
        <f>+IFERROR(VLOOKUP(H107,Diccionarios!J:M,2,0),"Act. No Ident")</f>
        <v>Act. No Ident</v>
      </c>
      <c r="H107" s="12"/>
      <c r="I107" s="12"/>
      <c r="J107" s="12"/>
      <c r="K107" s="49">
        <f>+SUMIFS(RRHH!$M:$M,RRHH!$F:$F,'Programación Medica'!B107,RRHH!$J:$J,'Programación Medica'!D107)</f>
        <v>0</v>
      </c>
      <c r="L107" s="57">
        <f t="shared" si="2"/>
        <v>0</v>
      </c>
      <c r="M107" s="13">
        <f>+SUMIF(RRHH!F:F,'Programación Medica'!B107,RRHH!$M:$M)</f>
        <v>0</v>
      </c>
      <c r="N107" s="2">
        <f>+SUMIFS(I:I,B:B,B107,D:D,D107)-K107</f>
        <v>0</v>
      </c>
      <c r="O107" s="60">
        <f>IFERROR((IFERROR(VLOOKUP(B107,RRHH!F:S,11,0),0)+IFERROR(VLOOKUP(B107,RRHH!F:S,12,0),0)+IFERROR(VLOOKUP(B107,RRHH!F:S,13,0),0)+IFERROR(VLOOKUP(B107,RRHH!F:S,14,0),0))/5*I107+(250.5-(IFERROR(VLOOKUP(B107,RRHH!F:S,11,0),0)+IFERROR(VLOOKUP(B107,RRHH!F:S,12,0),0)+IFERROR(VLOOKUP(B107,RRHH!F:S,13,0),0)+IFERROR(VLOOKUP(B107,RRHH!F:S,14,0),0)))/5*(IFERROR(VLOOKUP(B107,RRHH!F:U,15,0),0)+IFERROR(VLOOKUP(B107,RRHH!F:U,16,0),0))/60*I107/M107,0)</f>
        <v>0</v>
      </c>
      <c r="P107" s="62" t="str">
        <f t="shared" si="3"/>
        <v/>
      </c>
      <c r="Q107" s="12"/>
      <c r="R107" t="str">
        <f>+IFERROR(VLOOKUP(G107,Diccionarios!K:L,2,0),"Act. No ident")</f>
        <v>Act. No ident</v>
      </c>
    </row>
    <row r="108" spans="1:18" x14ac:dyDescent="0.25">
      <c r="A108" s="12"/>
      <c r="B108" s="12"/>
      <c r="C108" s="12"/>
      <c r="D108" s="2"/>
      <c r="E108" s="13" t="str">
        <f>+IFERROR(VLOOKUP(F108,Diccionarios!$C$3:$D$63,2,0),"No Valido")</f>
        <v>No Valido</v>
      </c>
      <c r="F108" s="12"/>
      <c r="G108" s="13" t="str">
        <f>+IFERROR(VLOOKUP(H108,Diccionarios!J:M,2,0),"Act. No Ident")</f>
        <v>Act. No Ident</v>
      </c>
      <c r="H108" s="12"/>
      <c r="I108" s="12"/>
      <c r="J108" s="12"/>
      <c r="K108" s="49">
        <f>+SUMIFS(RRHH!$M:$M,RRHH!$F:$F,'Programación Medica'!B108,RRHH!$J:$J,'Programación Medica'!D108)</f>
        <v>0</v>
      </c>
      <c r="L108" s="57">
        <f t="shared" si="2"/>
        <v>0</v>
      </c>
      <c r="M108" s="13">
        <f>+SUMIF(RRHH!F:F,'Programación Medica'!B108,RRHH!$M:$M)</f>
        <v>0</v>
      </c>
      <c r="N108" s="2">
        <f>+SUMIFS(I:I,B:B,B108,D:D,D108)-K108</f>
        <v>0</v>
      </c>
      <c r="O108" s="60">
        <f>IFERROR((IFERROR(VLOOKUP(B108,RRHH!F:S,11,0),0)+IFERROR(VLOOKUP(B108,RRHH!F:S,12,0),0)+IFERROR(VLOOKUP(B108,RRHH!F:S,13,0),0)+IFERROR(VLOOKUP(B108,RRHH!F:S,14,0),0))/5*I108+(250.5-(IFERROR(VLOOKUP(B108,RRHH!F:S,11,0),0)+IFERROR(VLOOKUP(B108,RRHH!F:S,12,0),0)+IFERROR(VLOOKUP(B108,RRHH!F:S,13,0),0)+IFERROR(VLOOKUP(B108,RRHH!F:S,14,0),0)))/5*(IFERROR(VLOOKUP(B108,RRHH!F:U,15,0),0)+IFERROR(VLOOKUP(B108,RRHH!F:U,16,0),0))/60*I108/M108,0)</f>
        <v>0</v>
      </c>
      <c r="P108" s="62" t="str">
        <f t="shared" si="3"/>
        <v/>
      </c>
      <c r="Q108" s="12"/>
      <c r="R108" t="str">
        <f>+IFERROR(VLOOKUP(G108,Diccionarios!K:L,2,0),"Act. No ident")</f>
        <v>Act. No ident</v>
      </c>
    </row>
    <row r="109" spans="1:18" x14ac:dyDescent="0.25">
      <c r="A109" s="12"/>
      <c r="B109" s="12"/>
      <c r="C109" s="12"/>
      <c r="D109" s="2"/>
      <c r="E109" s="13" t="str">
        <f>+IFERROR(VLOOKUP(F109,Diccionarios!$C$3:$D$63,2,0),"No Valido")</f>
        <v>No Valido</v>
      </c>
      <c r="F109" s="12"/>
      <c r="G109" s="13" t="str">
        <f>+IFERROR(VLOOKUP(H109,Diccionarios!J:M,2,0),"Act. No Ident")</f>
        <v>Act. No Ident</v>
      </c>
      <c r="H109" s="12"/>
      <c r="I109" s="12"/>
      <c r="J109" s="12"/>
      <c r="K109" s="49">
        <f>+SUMIFS(RRHH!$M:$M,RRHH!$F:$F,'Programación Medica'!B109,RRHH!$J:$J,'Programación Medica'!D109)</f>
        <v>0</v>
      </c>
      <c r="L109" s="57">
        <f t="shared" si="2"/>
        <v>0</v>
      </c>
      <c r="M109" s="13">
        <f>+SUMIF(RRHH!F:F,'Programación Medica'!B109,RRHH!$M:$M)</f>
        <v>0</v>
      </c>
      <c r="N109" s="2">
        <f>+SUMIFS(I:I,B:B,B109,D:D,D109)-K109</f>
        <v>0</v>
      </c>
      <c r="O109" s="60">
        <f>IFERROR((IFERROR(VLOOKUP(B109,RRHH!F:S,11,0),0)+IFERROR(VLOOKUP(B109,RRHH!F:S,12,0),0)+IFERROR(VLOOKUP(B109,RRHH!F:S,13,0),0)+IFERROR(VLOOKUP(B109,RRHH!F:S,14,0),0))/5*I109+(250.5-(IFERROR(VLOOKUP(B109,RRHH!F:S,11,0),0)+IFERROR(VLOOKUP(B109,RRHH!F:S,12,0),0)+IFERROR(VLOOKUP(B109,RRHH!F:S,13,0),0)+IFERROR(VLOOKUP(B109,RRHH!F:S,14,0),0)))/5*(IFERROR(VLOOKUP(B109,RRHH!F:U,15,0),0)+IFERROR(VLOOKUP(B109,RRHH!F:U,16,0),0))/60*I109/M109,0)</f>
        <v>0</v>
      </c>
      <c r="P109" s="62" t="str">
        <f t="shared" si="3"/>
        <v/>
      </c>
      <c r="Q109" s="12"/>
      <c r="R109" t="str">
        <f>+IFERROR(VLOOKUP(G109,Diccionarios!K:L,2,0),"Act. No ident")</f>
        <v>Act. No ident</v>
      </c>
    </row>
    <row r="110" spans="1:18" x14ac:dyDescent="0.25">
      <c r="A110" s="12"/>
      <c r="B110" s="12"/>
      <c r="C110" s="12"/>
      <c r="D110" s="2"/>
      <c r="E110" s="13" t="str">
        <f>+IFERROR(VLOOKUP(F110,Diccionarios!$C$3:$D$63,2,0),"No Valido")</f>
        <v>No Valido</v>
      </c>
      <c r="F110" s="12"/>
      <c r="G110" s="13" t="str">
        <f>+IFERROR(VLOOKUP(H110,Diccionarios!J:M,2,0),"Act. No Ident")</f>
        <v>Act. No Ident</v>
      </c>
      <c r="H110" s="12"/>
      <c r="I110" s="12"/>
      <c r="J110" s="12"/>
      <c r="K110" s="49">
        <f>+SUMIFS(RRHH!$M:$M,RRHH!$F:$F,'Programación Medica'!B110,RRHH!$J:$J,'Programación Medica'!D110)</f>
        <v>0</v>
      </c>
      <c r="L110" s="57">
        <f t="shared" si="2"/>
        <v>0</v>
      </c>
      <c r="M110" s="13">
        <f>+SUMIF(RRHH!F:F,'Programación Medica'!B110,RRHH!$M:$M)</f>
        <v>0</v>
      </c>
      <c r="N110" s="2">
        <f>+SUMIFS(I:I,B:B,B110,D:D,D110)-K110</f>
        <v>0</v>
      </c>
      <c r="O110" s="60">
        <f>IFERROR((IFERROR(VLOOKUP(B110,RRHH!F:S,11,0),0)+IFERROR(VLOOKUP(B110,RRHH!F:S,12,0),0)+IFERROR(VLOOKUP(B110,RRHH!F:S,13,0),0)+IFERROR(VLOOKUP(B110,RRHH!F:S,14,0),0))/5*I110+(250.5-(IFERROR(VLOOKUP(B110,RRHH!F:S,11,0),0)+IFERROR(VLOOKUP(B110,RRHH!F:S,12,0),0)+IFERROR(VLOOKUP(B110,RRHH!F:S,13,0),0)+IFERROR(VLOOKUP(B110,RRHH!F:S,14,0),0)))/5*(IFERROR(VLOOKUP(B110,RRHH!F:U,15,0),0)+IFERROR(VLOOKUP(B110,RRHH!F:U,16,0),0))/60*I110/M110,0)</f>
        <v>0</v>
      </c>
      <c r="P110" s="62" t="str">
        <f t="shared" si="3"/>
        <v/>
      </c>
      <c r="Q110" s="12"/>
      <c r="R110" t="str">
        <f>+IFERROR(VLOOKUP(G110,Diccionarios!K:L,2,0),"Act. No ident")</f>
        <v>Act. No ident</v>
      </c>
    </row>
  </sheetData>
  <conditionalFormatting sqref="N2:N1048576">
    <cfRule type="cellIs" dxfId="9" priority="4" operator="greaterThan">
      <formula>0</formula>
    </cfRule>
    <cfRule type="cellIs" dxfId="8" priority="5" operator="lessThan">
      <formula>0</formula>
    </cfRule>
  </conditionalFormatting>
  <conditionalFormatting sqref="L2:L1048576">
    <cfRule type="cellIs" dxfId="7" priority="3" operator="greaterThan">
      <formula>1</formula>
    </cfRule>
  </conditionalFormatting>
  <conditionalFormatting sqref="R1:R1048576">
    <cfRule type="cellIs" dxfId="6" priority="1" operator="equal">
      <formula>"NR"</formula>
    </cfRule>
    <cfRule type="cellIs" dxfId="5" priority="2" operator="equal">
      <formula>"R"</formula>
    </cfRule>
  </conditionalFormatting>
  <dataValidations count="9">
    <dataValidation type="list" allowBlank="1" showInputMessage="1" showErrorMessage="1" promptTitle="Advertencia" prompt="Solo pueden ser las actividades Previamente definidas_x000a_" sqref="H2:H110" xr:uid="{00000000-0002-0000-0100-000000000000}">
      <formula1>Actividades</formula1>
    </dataValidation>
    <dataValidation type="list" allowBlank="1" showInputMessage="1" showErrorMessage="1" promptTitle="Advertencia" prompt="Solo Pueden ser Especialidades Definidas_x000a_" sqref="F2:F110" xr:uid="{00000000-0002-0000-0100-000001000000}">
      <formula1>Especialidades</formula1>
    </dataValidation>
    <dataValidation type="whole" allowBlank="1" showInputMessage="1" showErrorMessage="1" prompt="Codigo DEIS debe tener 6 numeros" sqref="A2:A110" xr:uid="{00000000-0002-0000-0100-000002000000}">
      <formula1>100000</formula1>
      <formula2>999999</formula2>
    </dataValidation>
    <dataValidation type="decimal" allowBlank="1" showInputMessage="1" showErrorMessage="1" promptTitle="Atención" prompt="El numero de horas asignadas no debe exceder las horas correspondientes a ese contrato_x000a_" sqref="I2:I110" xr:uid="{00000000-0002-0000-0100-000003000000}">
      <formula1>1</formula1>
      <formula2>44</formula2>
    </dataValidation>
    <dataValidation type="decimal" allowBlank="1" showInputMessage="1" showErrorMessage="1" promptTitle="Atención es rendimiento por hora" prompt="El valor puede ser entre 0 y 10, considerando 1 decimal, Ejemplo:0,1" sqref="J2:J110" xr:uid="{00000000-0002-0000-0100-000004000000}">
      <formula1>0</formula1>
      <formula2>10</formula2>
    </dataValidation>
    <dataValidation type="whole" allowBlank="1" showInputMessage="1" showErrorMessage="1" promptTitle="Solo permitidos numeros" prompt="Ingresar el RUT sin digito verificador y puntos" sqref="B2:B110" xr:uid="{00000000-0002-0000-0100-000005000000}">
      <formula1>1111111</formula1>
      <formula2>99999999</formula2>
    </dataValidation>
    <dataValidation type="list" allowBlank="1" showInputMessage="1" showErrorMessage="1" sqref="C7:C110" xr:uid="{00000000-0002-0000-0100-000006000000}">
      <formula1>DV</formula1>
    </dataValidation>
    <dataValidation type="list" allowBlank="1" showInputMessage="1" showErrorMessage="1" promptTitle="Solo digito verificador" prompt="Solo estan permitido numeros del 1 al 9 y K" sqref="C2:C6" xr:uid="{00000000-0002-0000-0100-000007000000}">
      <formula1>DV</formula1>
    </dataValidation>
    <dataValidation type="list" allowBlank="1" showInputMessage="1" showErrorMessage="1" promptTitle="Medicina general" prompt="Marcar como Si, aquellos medicos sin especialidad (Debe estar registrado en SIS)" sqref="Q2:Q110" xr:uid="{00000000-0002-0000-0100-000008000000}">
      <formula1>med_g</formula1>
    </dataValidation>
  </dataValidation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10"/>
  <sheetViews>
    <sheetView topLeftCell="A92" zoomScale="70" zoomScaleNormal="70" workbookViewId="0">
      <selection activeCell="A111" sqref="A111:XFD1048576"/>
    </sheetView>
  </sheetViews>
  <sheetFormatPr baseColWidth="10" defaultRowHeight="15" x14ac:dyDescent="0.25"/>
  <cols>
    <col min="1" max="1" width="9.140625" customWidth="1"/>
    <col min="2" max="2" width="14.140625" customWidth="1"/>
    <col min="3" max="3" width="3.5703125" bestFit="1" customWidth="1"/>
    <col min="5" max="5" width="12.28515625" style="63" bestFit="1" customWidth="1"/>
    <col min="6" max="6" width="17.28515625" bestFit="1" customWidth="1"/>
    <col min="7" max="7" width="17.28515625" style="63" customWidth="1"/>
    <col min="8" max="8" width="36.140625" customWidth="1"/>
    <col min="9" max="9" width="12.5703125" customWidth="1"/>
    <col min="10" max="10" width="14.5703125" customWidth="1"/>
    <col min="11" max="11" width="11.42578125" style="63"/>
    <col min="12" max="12" width="12.42578125" style="58" customWidth="1"/>
    <col min="13" max="13" width="11.42578125" style="63"/>
    <col min="14" max="14" width="6.28515625" customWidth="1"/>
    <col min="15" max="15" width="33.28515625" style="63" customWidth="1"/>
    <col min="16" max="16" width="14.140625" style="63" customWidth="1"/>
    <col min="17" max="17" width="15.28515625" style="50" customWidth="1"/>
  </cols>
  <sheetData>
    <row r="1" spans="1:17" s="23" customFormat="1" ht="75" x14ac:dyDescent="0.25">
      <c r="A1" s="22" t="s">
        <v>0</v>
      </c>
      <c r="B1" s="22" t="s">
        <v>1</v>
      </c>
      <c r="C1" s="22" t="s">
        <v>2</v>
      </c>
      <c r="D1" s="18" t="s">
        <v>229</v>
      </c>
      <c r="E1" s="66" t="s">
        <v>189</v>
      </c>
      <c r="F1" s="22" t="s">
        <v>8</v>
      </c>
      <c r="G1" s="66" t="s">
        <v>5</v>
      </c>
      <c r="H1" s="22" t="s">
        <v>120</v>
      </c>
      <c r="I1" s="18" t="s">
        <v>234</v>
      </c>
      <c r="J1" s="18" t="s">
        <v>241</v>
      </c>
      <c r="K1" s="65" t="s">
        <v>235</v>
      </c>
      <c r="L1" s="52" t="s">
        <v>236</v>
      </c>
      <c r="M1" s="52" t="s">
        <v>239</v>
      </c>
      <c r="N1" s="44" t="s">
        <v>238</v>
      </c>
      <c r="O1" s="59" t="s">
        <v>240</v>
      </c>
      <c r="P1" s="52" t="s">
        <v>211</v>
      </c>
      <c r="Q1" s="41" t="s">
        <v>237</v>
      </c>
    </row>
    <row r="2" spans="1:17" x14ac:dyDescent="0.25">
      <c r="A2" s="10"/>
      <c r="B2" s="10">
        <v>33333333</v>
      </c>
      <c r="C2" s="10">
        <v>3</v>
      </c>
      <c r="D2" s="2">
        <v>1</v>
      </c>
      <c r="E2" s="64">
        <f>+IFERROR(VLOOKUP(F2,Busc!$A$2:$B$11,2,0),"Prof No Val")</f>
        <v>6</v>
      </c>
      <c r="F2" s="2" t="s">
        <v>185</v>
      </c>
      <c r="G2" s="64">
        <f>+IFERROR(VLOOKUP(H2,Diccionarios!Q:S,2,0),"Act No enc.")</f>
        <v>60</v>
      </c>
      <c r="H2" s="2" t="s">
        <v>141</v>
      </c>
      <c r="I2" s="10">
        <v>22</v>
      </c>
      <c r="J2" s="10">
        <v>4</v>
      </c>
      <c r="K2" s="64">
        <f>++SUMIFS(RRHH!$M:$M,RRHH!$F:$F,'Programación No Medica'!B2,RRHH!$J:$J,'Programación No Medica'!D2)</f>
        <v>22</v>
      </c>
      <c r="L2" s="57">
        <f>+IFERROR(I2/K2,0)</f>
        <v>1</v>
      </c>
      <c r="M2" s="64">
        <f>++SUMIF(RRHH!F:F,'Programación No Medica'!B2,RRHH!$M:$M)</f>
        <v>22</v>
      </c>
      <c r="N2" s="2">
        <f>+SUMIFS(I:I,B:B,B2,D:D,D2)-K2</f>
        <v>0</v>
      </c>
      <c r="O2" s="60">
        <f>IFERROR((IFERROR(VLOOKUP(B2,RRHH!F:S,11,0),0)+IFERROR(VLOOKUP(B2,RRHH!F:S,12,0),0)+IFERROR(VLOOKUP(B2,RRHH!F:S,13,0),0)+IFERROR(VLOOKUP(B2,RRHH!F:S,14,0),0))/5*I2+(250.5-(IFERROR(VLOOKUP(B2,RRHH!F:S,11,0),0)+IFERROR(VLOOKUP(B2,RRHH!F:S,12,0),0)+IFERROR(VLOOKUP(B2,RRHH!F:S,13,0),0)+IFERROR(VLOOKUP(B2,RRHH!F:S,14,0),0)))/5*(IFERROR(VLOOKUP(B2,RRHH!F:U,15,0),0)+IFERROR(VLOOKUP(B2,RRHH!F:U,16,0),0))/60*I2/M2,0)</f>
        <v>286.42500000000001</v>
      </c>
      <c r="P2" s="62">
        <f>+IF(Q2="R",IFERROR((I2*50.1-O2)*J2,""),"")</f>
        <v>3263.1000000000004</v>
      </c>
      <c r="Q2" s="46" t="str">
        <f>+IFERROR(VLOOKUP(G2,Diccionarios!R:S,2,0),"Act. No ident")</f>
        <v>R</v>
      </c>
    </row>
    <row r="3" spans="1:17" x14ac:dyDescent="0.25">
      <c r="A3" s="2"/>
      <c r="B3" s="2"/>
      <c r="C3" s="2"/>
      <c r="D3" s="2"/>
      <c r="E3" s="64" t="str">
        <f>+IFERROR(VLOOKUP(F3,Busc!$A$2:$B$11,2,0),"Prof No Val")</f>
        <v>Prof No Val</v>
      </c>
      <c r="F3" s="2"/>
      <c r="G3" s="64" t="str">
        <f>+IFERROR(VLOOKUP(H3,Diccionarios!Q:S,2,0),"Act No enc.")</f>
        <v>Act No enc.</v>
      </c>
      <c r="H3" s="47"/>
      <c r="I3" s="2"/>
      <c r="J3" s="2"/>
      <c r="K3" s="64">
        <f>++SUMIFS(RRHH!$M:$M,RRHH!$F:$F,'Programación No Medica'!B3,RRHH!$J:$J,'Programación No Medica'!D3)</f>
        <v>0</v>
      </c>
      <c r="L3" s="57">
        <f t="shared" ref="L3:L66" si="0">+IFERROR(I3/K3,0)</f>
        <v>0</v>
      </c>
      <c r="M3" s="64">
        <f>++SUMIF(RRHH!F:F,'Programación No Medica'!B3,RRHH!$M:$M)</f>
        <v>0</v>
      </c>
      <c r="N3" s="2">
        <f>+SUMIFS(I:I,B:B,B3,D:D,D3)-K3</f>
        <v>0</v>
      </c>
      <c r="O3" s="60">
        <f>IFERROR((IFERROR(VLOOKUP(B3,RRHH!F:S,11,0),0)+IFERROR(VLOOKUP(B3,RRHH!F:S,12,0),0)+IFERROR(VLOOKUP(B3,RRHH!F:S,13,0),0)+IFERROR(VLOOKUP(B3,RRHH!F:S,14,0),0))/5*I3+(250.5-(IFERROR(VLOOKUP(B3,RRHH!F:S,11,0),0)+IFERROR(VLOOKUP(B3,RRHH!F:S,12,0),0)+IFERROR(VLOOKUP(B3,RRHH!F:S,13,0),0)+IFERROR(VLOOKUP(B3,RRHH!F:S,14,0),0)))/5*(IFERROR(VLOOKUP(B3,RRHH!F:U,15,0),0)+IFERROR(VLOOKUP(B3,RRHH!F:U,16,0),0))/60*I3/M3,0)</f>
        <v>0</v>
      </c>
      <c r="P3" s="62" t="str">
        <f t="shared" ref="P3:P66" si="1">+IF(Q3="R",IFERROR((I3*50.1-O3)*J3,""),"")</f>
        <v/>
      </c>
      <c r="Q3" s="46" t="str">
        <f>+IFERROR(VLOOKUP(G3,Diccionarios!R:S,2,0),"Act. No ident")</f>
        <v>Act. No ident</v>
      </c>
    </row>
    <row r="4" spans="1:17" x14ac:dyDescent="0.25">
      <c r="A4" s="2"/>
      <c r="B4" s="2"/>
      <c r="C4" s="2"/>
      <c r="D4" s="2"/>
      <c r="E4" s="64" t="str">
        <f>+IFERROR(VLOOKUP(F4,Busc!$A$2:$B$11,2,0),"Prof No Val")</f>
        <v>Prof No Val</v>
      </c>
      <c r="F4" s="2"/>
      <c r="G4" s="64" t="str">
        <f>+IFERROR(VLOOKUP(H4,Diccionarios!Q:S,2,0),"Act No enc.")</f>
        <v>Act No enc.</v>
      </c>
      <c r="H4" s="47"/>
      <c r="I4" s="2"/>
      <c r="J4" s="2"/>
      <c r="K4" s="64">
        <f>++SUMIFS(RRHH!$M:$M,RRHH!$F:$F,'Programación No Medica'!B4,RRHH!$J:$J,'Programación No Medica'!D4)</f>
        <v>0</v>
      </c>
      <c r="L4" s="57">
        <f t="shared" si="0"/>
        <v>0</v>
      </c>
      <c r="M4" s="64">
        <f>++SUMIF(RRHH!F:F,'Programación No Medica'!B4,RRHH!$M:$M)</f>
        <v>0</v>
      </c>
      <c r="N4" s="2">
        <f>+SUMIFS(I:I,B:B,B4,D:D,D4)-K4</f>
        <v>0</v>
      </c>
      <c r="O4" s="60">
        <f>IFERROR((IFERROR(VLOOKUP(B4,RRHH!F:S,11,0),0)+IFERROR(VLOOKUP(B4,RRHH!F:S,12,0),0)+IFERROR(VLOOKUP(B4,RRHH!F:S,13,0),0)+IFERROR(VLOOKUP(B4,RRHH!F:S,14,0),0))/5*I4+(250.5-(IFERROR(VLOOKUP(B4,RRHH!F:S,11,0),0)+IFERROR(VLOOKUP(B4,RRHH!F:S,12,0),0)+IFERROR(VLOOKUP(B4,RRHH!F:S,13,0),0)+IFERROR(VLOOKUP(B4,RRHH!F:S,14,0),0)))/5*(IFERROR(VLOOKUP(B4,RRHH!F:U,15,0),0)+IFERROR(VLOOKUP(B4,RRHH!F:U,16,0),0))/60*I4/M4,0)</f>
        <v>0</v>
      </c>
      <c r="P4" s="62" t="str">
        <f>+IF(Q4="R",IFERROR((I4*50.1-O4)*J4,""),"")</f>
        <v/>
      </c>
      <c r="Q4" s="46" t="str">
        <f>+IFERROR(VLOOKUP(G4,Diccionarios!R:S,2,0),"Act. No ident")</f>
        <v>Act. No ident</v>
      </c>
    </row>
    <row r="5" spans="1:17" x14ac:dyDescent="0.25">
      <c r="A5" s="2"/>
      <c r="B5" s="47"/>
      <c r="C5" s="47"/>
      <c r="D5" s="2"/>
      <c r="E5" s="64" t="str">
        <f>+IFERROR(VLOOKUP(F5,Busc!$A$2:$B$11,2,0),"Prof No Val")</f>
        <v>Prof No Val</v>
      </c>
      <c r="F5" s="47"/>
      <c r="G5" s="64" t="str">
        <f>+IFERROR(VLOOKUP(H5,Diccionarios!Q:S,2,0),"Act No enc.")</f>
        <v>Act No enc.</v>
      </c>
      <c r="H5" s="47"/>
      <c r="I5" s="2"/>
      <c r="J5" s="2"/>
      <c r="K5" s="64">
        <f>++SUMIFS(RRHH!$M:$M,RRHH!$F:$F,'Programación No Medica'!B5,RRHH!$J:$J,'Programación No Medica'!D5)</f>
        <v>0</v>
      </c>
      <c r="L5" s="57">
        <f t="shared" si="0"/>
        <v>0</v>
      </c>
      <c r="M5" s="64">
        <f>++SUMIF(RRHH!F:F,'Programación No Medica'!B5,RRHH!$M:$M)</f>
        <v>0</v>
      </c>
      <c r="N5" s="2">
        <f>+SUMIFS(I:I,B:B,B5,D:D,D5)-K5</f>
        <v>0</v>
      </c>
      <c r="O5" s="60">
        <f>IFERROR((IFERROR(VLOOKUP(B5,RRHH!F:S,11,0),0)+IFERROR(VLOOKUP(B5,RRHH!F:S,12,0),0)+IFERROR(VLOOKUP(B5,RRHH!F:S,13,0),0)+IFERROR(VLOOKUP(B5,RRHH!F:S,14,0),0))/5*I5+(250.5-(IFERROR(VLOOKUP(B5,RRHH!F:S,11,0),0)+IFERROR(VLOOKUP(B5,RRHH!F:S,12,0),0)+IFERROR(VLOOKUP(B5,RRHH!F:S,13,0),0)+IFERROR(VLOOKUP(B5,RRHH!F:S,14,0),0)))/5*(IFERROR(VLOOKUP(B5,RRHH!F:U,15,0),0)+IFERROR(VLOOKUP(B5,RRHH!F:U,16,0),0))/60*I5/M5,0)</f>
        <v>0</v>
      </c>
      <c r="P5" s="62" t="str">
        <f t="shared" si="1"/>
        <v/>
      </c>
      <c r="Q5" s="46" t="str">
        <f>+IFERROR(VLOOKUP(G5,Diccionarios!R:S,2,0),"Act. No ident")</f>
        <v>Act. No ident</v>
      </c>
    </row>
    <row r="6" spans="1:17" x14ac:dyDescent="0.25">
      <c r="A6" s="2"/>
      <c r="B6" s="47"/>
      <c r="C6" s="47"/>
      <c r="D6" s="47"/>
      <c r="E6" s="64" t="str">
        <f>+IFERROR(VLOOKUP(F6,Busc!$A$2:$B$11,2,0),"Prof No Val")</f>
        <v>Prof No Val</v>
      </c>
      <c r="F6" s="47"/>
      <c r="G6" s="64" t="str">
        <f>+IFERROR(VLOOKUP(H6,Diccionarios!Q:S,2,0),"Act No enc.")</f>
        <v>Act No enc.</v>
      </c>
      <c r="H6" s="47"/>
      <c r="I6" s="2"/>
      <c r="J6" s="2"/>
      <c r="K6" s="64">
        <f>++SUMIFS(RRHH!$M:$M,RRHH!$F:$F,'Programación No Medica'!B6,RRHH!$J:$J,'Programación No Medica'!D6)</f>
        <v>0</v>
      </c>
      <c r="L6" s="57">
        <f t="shared" si="0"/>
        <v>0</v>
      </c>
      <c r="M6" s="64">
        <f>++SUMIF(RRHH!F:F,'Programación No Medica'!B6,RRHH!$M:$M)</f>
        <v>0</v>
      </c>
      <c r="N6" s="2">
        <f>+SUMIFS(I:I,B:B,B6,D:D,D6)-K6</f>
        <v>0</v>
      </c>
      <c r="O6" s="60">
        <f>IFERROR((IFERROR(VLOOKUP(B6,RRHH!F:S,11,0),0)+IFERROR(VLOOKUP(B6,RRHH!F:S,12,0),0)+IFERROR(VLOOKUP(B6,RRHH!F:S,13,0),0)+IFERROR(VLOOKUP(B6,RRHH!F:S,14,0),0))/5*I6+(250.5-(IFERROR(VLOOKUP(B6,RRHH!F:S,11,0),0)+IFERROR(VLOOKUP(B6,RRHH!F:S,12,0),0)+IFERROR(VLOOKUP(B6,RRHH!F:S,13,0),0)+IFERROR(VLOOKUP(B6,RRHH!F:S,14,0),0)))/5*(IFERROR(VLOOKUP(B6,RRHH!F:U,15,0),0)+IFERROR(VLOOKUP(B6,RRHH!F:U,16,0),0))/60*I6/M6,0)</f>
        <v>0</v>
      </c>
      <c r="P6" s="62" t="str">
        <f t="shared" si="1"/>
        <v/>
      </c>
      <c r="Q6" s="46" t="str">
        <f>+IFERROR(VLOOKUP(G6,Diccionarios!R:S,2,0),"Act. No ident")</f>
        <v>Act. No ident</v>
      </c>
    </row>
    <row r="7" spans="1:17" x14ac:dyDescent="0.25">
      <c r="A7" s="2"/>
      <c r="B7" s="47"/>
      <c r="C7" s="47"/>
      <c r="D7" s="47"/>
      <c r="E7" s="64" t="str">
        <f>+IFERROR(VLOOKUP(F7,Busc!$A$2:$B$11,2,0),"Prof No Val")</f>
        <v>Prof No Val</v>
      </c>
      <c r="F7" s="47"/>
      <c r="G7" s="64" t="str">
        <f>+IFERROR(VLOOKUP(H7,Diccionarios!Q:S,2,0),"Act No enc.")</f>
        <v>Act No enc.</v>
      </c>
      <c r="H7" s="47"/>
      <c r="I7" s="2"/>
      <c r="J7" s="2"/>
      <c r="K7" s="64">
        <f>++SUMIFS(RRHH!$M:$M,RRHH!$F:$F,'Programación No Medica'!B7,RRHH!$J:$J,'Programación No Medica'!D7)</f>
        <v>0</v>
      </c>
      <c r="L7" s="57">
        <f t="shared" si="0"/>
        <v>0</v>
      </c>
      <c r="M7" s="64">
        <f>++SUMIF(RRHH!F:F,'Programación No Medica'!B7,RRHH!$M:$M)</f>
        <v>0</v>
      </c>
      <c r="N7" s="2">
        <f>+SUMIFS(I:I,B:B,B7,D:D,D7)-K7</f>
        <v>0</v>
      </c>
      <c r="O7" s="60">
        <f>IFERROR((IFERROR(VLOOKUP(B7,RRHH!F:S,11,0),0)+IFERROR(VLOOKUP(B7,RRHH!F:S,12,0),0)+IFERROR(VLOOKUP(B7,RRHH!F:S,13,0),0)+IFERROR(VLOOKUP(B7,RRHH!F:S,14,0),0))/5*I7+(250.5-(IFERROR(VLOOKUP(B7,RRHH!F:S,11,0),0)+IFERROR(VLOOKUP(B7,RRHH!F:S,12,0),0)+IFERROR(VLOOKUP(B7,RRHH!F:S,13,0),0)+IFERROR(VLOOKUP(B7,RRHH!F:S,14,0),0)))/5*(IFERROR(VLOOKUP(B7,RRHH!F:U,15,0),0)+IFERROR(VLOOKUP(B7,RRHH!F:U,16,0),0))/60*I7/M7,0)</f>
        <v>0</v>
      </c>
      <c r="P7" s="62" t="str">
        <f t="shared" si="1"/>
        <v/>
      </c>
      <c r="Q7" s="46" t="str">
        <f>+IFERROR(VLOOKUP(G7,Diccionarios!R:S,2,0),"Act. No ident")</f>
        <v>Act. No ident</v>
      </c>
    </row>
    <row r="8" spans="1:17" x14ac:dyDescent="0.25">
      <c r="A8" s="2"/>
      <c r="B8" s="2"/>
      <c r="C8" s="2"/>
      <c r="D8" s="2"/>
      <c r="E8" s="64" t="str">
        <f>+IFERROR(VLOOKUP(F8,Busc!$A$2:$B$11,2,0),"Prof No Val")</f>
        <v>Prof No Val</v>
      </c>
      <c r="F8" s="2"/>
      <c r="G8" s="64" t="str">
        <f>+IFERROR(VLOOKUP(H8,Diccionarios!Q:S,2,0),"Act No enc.")</f>
        <v>Act No enc.</v>
      </c>
      <c r="H8" s="47"/>
      <c r="I8" s="2"/>
      <c r="J8" s="2"/>
      <c r="K8" s="64">
        <f>++SUMIFS(RRHH!$M:$M,RRHH!$F:$F,'Programación No Medica'!B8,RRHH!$J:$J,'Programación No Medica'!D8)</f>
        <v>0</v>
      </c>
      <c r="L8" s="57">
        <f t="shared" si="0"/>
        <v>0</v>
      </c>
      <c r="M8" s="64">
        <f>++SUMIF(RRHH!F:F,'Programación No Medica'!B8,RRHH!$M:$M)</f>
        <v>0</v>
      </c>
      <c r="N8" s="2">
        <f>+SUMIFS(I:I,B:B,B8,D:D,D8)-K8</f>
        <v>0</v>
      </c>
      <c r="O8" s="60">
        <f>IFERROR((IFERROR(VLOOKUP(B8,RRHH!F:S,11,0),0)+IFERROR(VLOOKUP(B8,RRHH!F:S,12,0),0)+IFERROR(VLOOKUP(B8,RRHH!F:S,13,0),0)+IFERROR(VLOOKUP(B8,RRHH!F:S,14,0),0))/5*I8+(250.5-(IFERROR(VLOOKUP(B8,RRHH!F:S,11,0),0)+IFERROR(VLOOKUP(B8,RRHH!F:S,12,0),0)+IFERROR(VLOOKUP(B8,RRHH!F:S,13,0),0)+IFERROR(VLOOKUP(B8,RRHH!F:S,14,0),0)))/5*(IFERROR(VLOOKUP(B8,RRHH!F:U,15,0),0)+IFERROR(VLOOKUP(B8,RRHH!F:U,16,0),0))/60*I8/M8,0)</f>
        <v>0</v>
      </c>
      <c r="P8" s="62" t="str">
        <f t="shared" si="1"/>
        <v/>
      </c>
      <c r="Q8" s="46" t="str">
        <f>+IFERROR(VLOOKUP(G8,Diccionarios!R:S,2,0),"Act. No ident")</f>
        <v>Act. No ident</v>
      </c>
    </row>
    <row r="9" spans="1:17" x14ac:dyDescent="0.25">
      <c r="A9" s="2"/>
      <c r="B9" s="2"/>
      <c r="C9" s="2"/>
      <c r="D9" s="2"/>
      <c r="E9" s="64" t="str">
        <f>+IFERROR(VLOOKUP(F9,Busc!$A$2:$B$11,2,0),"Prof No Val")</f>
        <v>Prof No Val</v>
      </c>
      <c r="F9" s="2"/>
      <c r="G9" s="64" t="str">
        <f>+IFERROR(VLOOKUP(H9,Diccionarios!Q:S,2,0),"Act No enc.")</f>
        <v>Act No enc.</v>
      </c>
      <c r="H9" s="47"/>
      <c r="I9" s="2"/>
      <c r="J9" s="2"/>
      <c r="K9" s="64">
        <f>++SUMIFS(RRHH!$M:$M,RRHH!$F:$F,'Programación No Medica'!B9,RRHH!$J:$J,'Programación No Medica'!D9)</f>
        <v>0</v>
      </c>
      <c r="L9" s="57">
        <f t="shared" si="0"/>
        <v>0</v>
      </c>
      <c r="M9" s="64">
        <f>++SUMIF(RRHH!F:F,'Programación No Medica'!B9,RRHH!$M:$M)</f>
        <v>0</v>
      </c>
      <c r="N9" s="2">
        <f>+SUMIFS(I:I,B:B,B9,D:D,D9)-K9</f>
        <v>0</v>
      </c>
      <c r="O9" s="60">
        <f>IFERROR((IFERROR(VLOOKUP(B9,RRHH!F:S,11,0),0)+IFERROR(VLOOKUP(B9,RRHH!F:S,12,0),0)+IFERROR(VLOOKUP(B9,RRHH!F:S,13,0),0)+IFERROR(VLOOKUP(B9,RRHH!F:S,14,0),0))/5*I9+(250.5-(IFERROR(VLOOKUP(B9,RRHH!F:S,11,0),0)+IFERROR(VLOOKUP(B9,RRHH!F:S,12,0),0)+IFERROR(VLOOKUP(B9,RRHH!F:S,13,0),0)+IFERROR(VLOOKUP(B9,RRHH!F:S,14,0),0)))/5*(IFERROR(VLOOKUP(B9,RRHH!F:U,15,0),0)+IFERROR(VLOOKUP(B9,RRHH!F:U,16,0),0))/60*I9/M9,0)</f>
        <v>0</v>
      </c>
      <c r="P9" s="62" t="str">
        <f t="shared" si="1"/>
        <v/>
      </c>
      <c r="Q9" s="46" t="str">
        <f>+IFERROR(VLOOKUP(G9,Diccionarios!R:S,2,0),"Act. No ident")</f>
        <v>Act. No ident</v>
      </c>
    </row>
    <row r="10" spans="1:17" x14ac:dyDescent="0.25">
      <c r="A10" s="2"/>
      <c r="B10" s="2"/>
      <c r="C10" s="2"/>
      <c r="D10" s="2"/>
      <c r="E10" s="64" t="str">
        <f>+IFERROR(VLOOKUP(F10,Busc!$A$2:$B$11,2,0),"Prof No Val")</f>
        <v>Prof No Val</v>
      </c>
      <c r="F10" s="2"/>
      <c r="G10" s="64" t="str">
        <f>+IFERROR(VLOOKUP(H10,Diccionarios!Q:S,2,0),"Act No enc.")</f>
        <v>Act No enc.</v>
      </c>
      <c r="H10" s="47"/>
      <c r="I10" s="2"/>
      <c r="J10" s="2"/>
      <c r="K10" s="64">
        <f>++SUMIFS(RRHH!$M:$M,RRHH!$F:$F,'Programación No Medica'!B10,RRHH!$J:$J,'Programación No Medica'!D10)</f>
        <v>0</v>
      </c>
      <c r="L10" s="57">
        <f t="shared" si="0"/>
        <v>0</v>
      </c>
      <c r="M10" s="64">
        <f>++SUMIF(RRHH!F:F,'Programación No Medica'!B10,RRHH!$M:$M)</f>
        <v>0</v>
      </c>
      <c r="N10" s="2">
        <f>+SUMIFS(I:I,B:B,B10,D:D,D10)-K10</f>
        <v>0</v>
      </c>
      <c r="O10" s="60">
        <f>IFERROR((IFERROR(VLOOKUP(B10,RRHH!F:S,11,0),0)+IFERROR(VLOOKUP(B10,RRHH!F:S,12,0),0)+IFERROR(VLOOKUP(B10,RRHH!F:S,13,0),0)+IFERROR(VLOOKUP(B10,RRHH!F:S,14,0),0))/5*I10+(250.5-(IFERROR(VLOOKUP(B10,RRHH!F:S,11,0),0)+IFERROR(VLOOKUP(B10,RRHH!F:S,12,0),0)+IFERROR(VLOOKUP(B10,RRHH!F:S,13,0),0)+IFERROR(VLOOKUP(B10,RRHH!F:S,14,0),0)))/5*(IFERROR(VLOOKUP(B10,RRHH!F:U,15,0),0)+IFERROR(VLOOKUP(B10,RRHH!F:U,16,0),0))/60*I10/M10,0)</f>
        <v>0</v>
      </c>
      <c r="P10" s="62" t="str">
        <f t="shared" si="1"/>
        <v/>
      </c>
      <c r="Q10" s="46" t="str">
        <f>+IFERROR(VLOOKUP(G10,Diccionarios!R:S,2,0),"Act. No ident")</f>
        <v>Act. No ident</v>
      </c>
    </row>
    <row r="11" spans="1:17" x14ac:dyDescent="0.25">
      <c r="A11" s="2"/>
      <c r="B11" s="2"/>
      <c r="C11" s="2"/>
      <c r="D11" s="2"/>
      <c r="E11" s="64" t="str">
        <f>+IFERROR(VLOOKUP(F11,Busc!$A$2:$B$11,2,0),"Prof No Val")</f>
        <v>Prof No Val</v>
      </c>
      <c r="F11" s="2"/>
      <c r="G11" s="64" t="str">
        <f>+IFERROR(VLOOKUP(H11,Diccionarios!Q:S,2,0),"Act No enc.")</f>
        <v>Act No enc.</v>
      </c>
      <c r="H11" s="47"/>
      <c r="I11" s="2"/>
      <c r="J11" s="2"/>
      <c r="K11" s="64">
        <f>++SUMIFS(RRHH!$M:$M,RRHH!$F:$F,'Programación No Medica'!B11,RRHH!$J:$J,'Programación No Medica'!D11)</f>
        <v>0</v>
      </c>
      <c r="L11" s="57">
        <f t="shared" si="0"/>
        <v>0</v>
      </c>
      <c r="M11" s="64">
        <f>++SUMIF(RRHH!F:F,'Programación No Medica'!B11,RRHH!$M:$M)</f>
        <v>0</v>
      </c>
      <c r="N11" s="2">
        <f>+SUMIFS(I:I,B:B,B11,D:D,D11)-K11</f>
        <v>0</v>
      </c>
      <c r="O11" s="60">
        <f>IFERROR((IFERROR(VLOOKUP(B11,RRHH!F:S,11,0),0)+IFERROR(VLOOKUP(B11,RRHH!F:S,12,0),0)+IFERROR(VLOOKUP(B11,RRHH!F:S,13,0),0)+IFERROR(VLOOKUP(B11,RRHH!F:S,14,0),0))/5*I11+(250.5-(IFERROR(VLOOKUP(B11,RRHH!F:S,11,0),0)+IFERROR(VLOOKUP(B11,RRHH!F:S,12,0),0)+IFERROR(VLOOKUP(B11,RRHH!F:S,13,0),0)+IFERROR(VLOOKUP(B11,RRHH!F:S,14,0),0)))/5*(IFERROR(VLOOKUP(B11,RRHH!F:U,15,0),0)+IFERROR(VLOOKUP(B11,RRHH!F:U,16,0),0))/60*I11/M11,0)</f>
        <v>0</v>
      </c>
      <c r="P11" s="62" t="str">
        <f t="shared" si="1"/>
        <v/>
      </c>
      <c r="Q11" s="46" t="str">
        <f>+IFERROR(VLOOKUP(G11,Diccionarios!R:S,2,0),"Act. No ident")</f>
        <v>Act. No ident</v>
      </c>
    </row>
    <row r="12" spans="1:17" x14ac:dyDescent="0.25">
      <c r="A12" s="2"/>
      <c r="B12" s="2"/>
      <c r="C12" s="2"/>
      <c r="D12" s="2"/>
      <c r="E12" s="64" t="str">
        <f>+IFERROR(VLOOKUP(F12,Busc!$A$2:$B$11,2,0),"Prof No Val")</f>
        <v>Prof No Val</v>
      </c>
      <c r="F12" s="2"/>
      <c r="G12" s="64" t="str">
        <f>+IFERROR(VLOOKUP(H12,Diccionarios!Q:S,2,0),"Act No enc.")</f>
        <v>Act No enc.</v>
      </c>
      <c r="H12" s="47"/>
      <c r="I12" s="2"/>
      <c r="J12" s="2"/>
      <c r="K12" s="64">
        <f>++SUMIFS(RRHH!$M:$M,RRHH!$F:$F,'Programación No Medica'!B12,RRHH!$J:$J,'Programación No Medica'!D12)</f>
        <v>0</v>
      </c>
      <c r="L12" s="57">
        <f t="shared" si="0"/>
        <v>0</v>
      </c>
      <c r="M12" s="64">
        <f>++SUMIF(RRHH!F:F,'Programación No Medica'!B12,RRHH!$M:$M)</f>
        <v>0</v>
      </c>
      <c r="N12" s="2">
        <f>+SUMIFS(I:I,B:B,B12,D:D,D12)-K12</f>
        <v>0</v>
      </c>
      <c r="O12" s="60">
        <f>IFERROR((IFERROR(VLOOKUP(B12,RRHH!F:S,11,0),0)+IFERROR(VLOOKUP(B12,RRHH!F:S,12,0),0)+IFERROR(VLOOKUP(B12,RRHH!F:S,13,0),0)+IFERROR(VLOOKUP(B12,RRHH!F:S,14,0),0))/5*I12+(250.5-(IFERROR(VLOOKUP(B12,RRHH!F:S,11,0),0)+IFERROR(VLOOKUP(B12,RRHH!F:S,12,0),0)+IFERROR(VLOOKUP(B12,RRHH!F:S,13,0),0)+IFERROR(VLOOKUP(B12,RRHH!F:S,14,0),0)))/5*(IFERROR(VLOOKUP(B12,RRHH!F:U,15,0),0)+IFERROR(VLOOKUP(B12,RRHH!F:U,16,0),0))/60*I12/M12,0)</f>
        <v>0</v>
      </c>
      <c r="P12" s="62" t="str">
        <f t="shared" si="1"/>
        <v/>
      </c>
      <c r="Q12" s="46" t="str">
        <f>+IFERROR(VLOOKUP(G12,Diccionarios!R:S,2,0),"Act. No ident")</f>
        <v>Act. No ident</v>
      </c>
    </row>
    <row r="13" spans="1:17" x14ac:dyDescent="0.25">
      <c r="A13" s="2"/>
      <c r="B13" s="2"/>
      <c r="C13" s="2"/>
      <c r="D13" s="2"/>
      <c r="E13" s="64" t="str">
        <f>+IFERROR(VLOOKUP(F13,Busc!$A$2:$B$11,2,0),"Prof No Val")</f>
        <v>Prof No Val</v>
      </c>
      <c r="F13" s="2"/>
      <c r="G13" s="64" t="str">
        <f>+IFERROR(VLOOKUP(H13,Diccionarios!Q:S,2,0),"Act No enc.")</f>
        <v>Act No enc.</v>
      </c>
      <c r="H13" s="47"/>
      <c r="I13" s="2"/>
      <c r="J13" s="2"/>
      <c r="K13" s="64">
        <f>++SUMIFS(RRHH!$M:$M,RRHH!$F:$F,'Programación No Medica'!B13,RRHH!$J:$J,'Programación No Medica'!D13)</f>
        <v>0</v>
      </c>
      <c r="L13" s="57">
        <f t="shared" si="0"/>
        <v>0</v>
      </c>
      <c r="M13" s="64">
        <f>++SUMIF(RRHH!F:F,'Programación No Medica'!B13,RRHH!$M:$M)</f>
        <v>0</v>
      </c>
      <c r="N13" s="2">
        <f>+SUMIFS(I:I,B:B,B13,D:D,D13)-K13</f>
        <v>0</v>
      </c>
      <c r="O13" s="60">
        <f>IFERROR((IFERROR(VLOOKUP(B13,RRHH!F:S,11,0),0)+IFERROR(VLOOKUP(B13,RRHH!F:S,12,0),0)+IFERROR(VLOOKUP(B13,RRHH!F:S,13,0),0)+IFERROR(VLOOKUP(B13,RRHH!F:S,14,0),0))/5*I13+(250.5-(IFERROR(VLOOKUP(B13,RRHH!F:S,11,0),0)+IFERROR(VLOOKUP(B13,RRHH!F:S,12,0),0)+IFERROR(VLOOKUP(B13,RRHH!F:S,13,0),0)+IFERROR(VLOOKUP(B13,RRHH!F:S,14,0),0)))/5*(IFERROR(VLOOKUP(B13,RRHH!F:U,15,0),0)+IFERROR(VLOOKUP(B13,RRHH!F:U,16,0),0))/60*I13/M13,0)</f>
        <v>0</v>
      </c>
      <c r="P13" s="62" t="str">
        <f t="shared" si="1"/>
        <v/>
      </c>
      <c r="Q13" s="46" t="str">
        <f>+IFERROR(VLOOKUP(G13,Diccionarios!R:S,2,0),"Act. No ident")</f>
        <v>Act. No ident</v>
      </c>
    </row>
    <row r="14" spans="1:17" x14ac:dyDescent="0.25">
      <c r="A14" s="2"/>
      <c r="B14" s="2"/>
      <c r="C14" s="2"/>
      <c r="D14" s="2"/>
      <c r="E14" s="64" t="str">
        <f>+IFERROR(VLOOKUP(F14,Busc!$A$2:$B$11,2,0),"Prof No Val")</f>
        <v>Prof No Val</v>
      </c>
      <c r="F14" s="2"/>
      <c r="G14" s="64" t="str">
        <f>+IFERROR(VLOOKUP(H14,Diccionarios!Q:S,2,0),"Act No enc.")</f>
        <v>Act No enc.</v>
      </c>
      <c r="H14" s="47"/>
      <c r="I14" s="2"/>
      <c r="J14" s="2"/>
      <c r="K14" s="64">
        <f>++SUMIFS(RRHH!$M:$M,RRHH!$F:$F,'Programación No Medica'!B14,RRHH!$J:$J,'Programación No Medica'!D14)</f>
        <v>0</v>
      </c>
      <c r="L14" s="57">
        <f t="shared" si="0"/>
        <v>0</v>
      </c>
      <c r="M14" s="64">
        <f>++SUMIF(RRHH!F:F,'Programación No Medica'!B14,RRHH!$M:$M)</f>
        <v>0</v>
      </c>
      <c r="N14" s="2">
        <f>+SUMIFS(I:I,B:B,B14,D:D,D14)-K14</f>
        <v>0</v>
      </c>
      <c r="O14" s="60">
        <f>IFERROR((IFERROR(VLOOKUP(B14,RRHH!F:S,11,0),0)+IFERROR(VLOOKUP(B14,RRHH!F:S,12,0),0)+IFERROR(VLOOKUP(B14,RRHH!F:S,13,0),0)+IFERROR(VLOOKUP(B14,RRHH!F:S,14,0),0))/5*I14+(250.5-(IFERROR(VLOOKUP(B14,RRHH!F:S,11,0),0)+IFERROR(VLOOKUP(B14,RRHH!F:S,12,0),0)+IFERROR(VLOOKUP(B14,RRHH!F:S,13,0),0)+IFERROR(VLOOKUP(B14,RRHH!F:S,14,0),0)))/5*(IFERROR(VLOOKUP(B14,RRHH!F:U,15,0),0)+IFERROR(VLOOKUP(B14,RRHH!F:U,16,0),0))/60*I14/M14,0)</f>
        <v>0</v>
      </c>
      <c r="P14" s="62" t="str">
        <f t="shared" si="1"/>
        <v/>
      </c>
      <c r="Q14" s="46" t="str">
        <f>+IFERROR(VLOOKUP(G14,Diccionarios!R:S,2,0),"Act. No ident")</f>
        <v>Act. No ident</v>
      </c>
    </row>
    <row r="15" spans="1:17" x14ac:dyDescent="0.25">
      <c r="A15" s="2"/>
      <c r="B15" s="2"/>
      <c r="C15" s="2"/>
      <c r="D15" s="2"/>
      <c r="E15" s="64" t="str">
        <f>+IFERROR(VLOOKUP(F15,Busc!$A$2:$B$11,2,0),"Prof No Val")</f>
        <v>Prof No Val</v>
      </c>
      <c r="F15" s="2"/>
      <c r="G15" s="64" t="str">
        <f>+IFERROR(VLOOKUP(H15,Diccionarios!Q:S,2,0),"Act No enc.")</f>
        <v>Act No enc.</v>
      </c>
      <c r="H15" s="47"/>
      <c r="I15" s="2"/>
      <c r="J15" s="2"/>
      <c r="K15" s="64">
        <f>++SUMIFS(RRHH!$M:$M,RRHH!$F:$F,'Programación No Medica'!B15,RRHH!$J:$J,'Programación No Medica'!D15)</f>
        <v>0</v>
      </c>
      <c r="L15" s="57">
        <f t="shared" si="0"/>
        <v>0</v>
      </c>
      <c r="M15" s="64">
        <f>++SUMIF(RRHH!F:F,'Programación No Medica'!B15,RRHH!$M:$M)</f>
        <v>0</v>
      </c>
      <c r="N15" s="2">
        <f>+SUMIFS(I:I,B:B,B15,D:D,D15)-K15</f>
        <v>0</v>
      </c>
      <c r="O15" s="60">
        <f>IFERROR((IFERROR(VLOOKUP(B15,RRHH!F:S,11,0),0)+IFERROR(VLOOKUP(B15,RRHH!F:S,12,0),0)+IFERROR(VLOOKUP(B15,RRHH!F:S,13,0),0)+IFERROR(VLOOKUP(B15,RRHH!F:S,14,0),0))/5*I15+(250.5-(IFERROR(VLOOKUP(B15,RRHH!F:S,11,0),0)+IFERROR(VLOOKUP(B15,RRHH!F:S,12,0),0)+IFERROR(VLOOKUP(B15,RRHH!F:S,13,0),0)+IFERROR(VLOOKUP(B15,RRHH!F:S,14,0),0)))/5*(IFERROR(VLOOKUP(B15,RRHH!F:U,15,0),0)+IFERROR(VLOOKUP(B15,RRHH!F:U,16,0),0))/60*I15/M15,0)</f>
        <v>0</v>
      </c>
      <c r="P15" s="62" t="str">
        <f t="shared" si="1"/>
        <v/>
      </c>
      <c r="Q15" s="46" t="str">
        <f>+IFERROR(VLOOKUP(G15,Diccionarios!R:S,2,0),"Act. No ident")</f>
        <v>Act. No ident</v>
      </c>
    </row>
    <row r="16" spans="1:17" x14ac:dyDescent="0.25">
      <c r="A16" s="2"/>
      <c r="B16" s="2"/>
      <c r="C16" s="2"/>
      <c r="D16" s="2"/>
      <c r="E16" s="64" t="str">
        <f>+IFERROR(VLOOKUP(F16,Busc!$A$2:$B$11,2,0),"Prof No Val")</f>
        <v>Prof No Val</v>
      </c>
      <c r="F16" s="2"/>
      <c r="G16" s="64" t="str">
        <f>+IFERROR(VLOOKUP(H16,Diccionarios!Q:S,2,0),"Act No enc.")</f>
        <v>Act No enc.</v>
      </c>
      <c r="H16" s="47"/>
      <c r="I16" s="2"/>
      <c r="J16" s="2"/>
      <c r="K16" s="64">
        <f>++SUMIFS(RRHH!$M:$M,RRHH!$F:$F,'Programación No Medica'!B16,RRHH!$J:$J,'Programación No Medica'!D16)</f>
        <v>0</v>
      </c>
      <c r="L16" s="57">
        <f t="shared" si="0"/>
        <v>0</v>
      </c>
      <c r="M16" s="64">
        <f>++SUMIF(RRHH!F:F,'Programación No Medica'!B16,RRHH!$M:$M)</f>
        <v>0</v>
      </c>
      <c r="N16" s="2">
        <f>+SUMIFS(I:I,B:B,B16,D:D,D16)-K16</f>
        <v>0</v>
      </c>
      <c r="O16" s="60">
        <f>IFERROR((IFERROR(VLOOKUP(B16,RRHH!F:S,11,0),0)+IFERROR(VLOOKUP(B16,RRHH!F:S,12,0),0)+IFERROR(VLOOKUP(B16,RRHH!F:S,13,0),0)+IFERROR(VLOOKUP(B16,RRHH!F:S,14,0),0))/5*I16+(250.5-(IFERROR(VLOOKUP(B16,RRHH!F:S,11,0),0)+IFERROR(VLOOKUP(B16,RRHH!F:S,12,0),0)+IFERROR(VLOOKUP(B16,RRHH!F:S,13,0),0)+IFERROR(VLOOKUP(B16,RRHH!F:S,14,0),0)))/5*(IFERROR(VLOOKUP(B16,RRHH!F:U,15,0),0)+IFERROR(VLOOKUP(B16,RRHH!F:U,16,0),0))/60*I16/M16,0)</f>
        <v>0</v>
      </c>
      <c r="P16" s="62" t="str">
        <f t="shared" si="1"/>
        <v/>
      </c>
      <c r="Q16" s="46" t="str">
        <f>+IFERROR(VLOOKUP(G16,Diccionarios!R:S,2,0),"Act. No ident")</f>
        <v>Act. No ident</v>
      </c>
    </row>
    <row r="17" spans="1:17" x14ac:dyDescent="0.25">
      <c r="A17" s="2"/>
      <c r="B17" s="2"/>
      <c r="C17" s="2"/>
      <c r="D17" s="2"/>
      <c r="E17" s="64" t="str">
        <f>+IFERROR(VLOOKUP(F17,Busc!$A$2:$B$11,2,0),"Prof No Val")</f>
        <v>Prof No Val</v>
      </c>
      <c r="F17" s="2"/>
      <c r="G17" s="64" t="str">
        <f>+IFERROR(VLOOKUP(H17,Diccionarios!Q:S,2,0),"Act No enc.")</f>
        <v>Act No enc.</v>
      </c>
      <c r="H17" s="47"/>
      <c r="I17" s="2"/>
      <c r="J17" s="2"/>
      <c r="K17" s="64">
        <f>++SUMIFS(RRHH!$M:$M,RRHH!$F:$F,'Programación No Medica'!B17,RRHH!$J:$J,'Programación No Medica'!D17)</f>
        <v>0</v>
      </c>
      <c r="L17" s="57">
        <f t="shared" si="0"/>
        <v>0</v>
      </c>
      <c r="M17" s="64">
        <f>++SUMIF(RRHH!F:F,'Programación No Medica'!B17,RRHH!$M:$M)</f>
        <v>0</v>
      </c>
      <c r="N17" s="2">
        <f>+SUMIFS(I:I,B:B,B17,D:D,D17)-K17</f>
        <v>0</v>
      </c>
      <c r="O17" s="60">
        <f>IFERROR((IFERROR(VLOOKUP(B17,RRHH!F:S,11,0),0)+IFERROR(VLOOKUP(B17,RRHH!F:S,12,0),0)+IFERROR(VLOOKUP(B17,RRHH!F:S,13,0),0)+IFERROR(VLOOKUP(B17,RRHH!F:S,14,0),0))/5*I17+(250.5-(IFERROR(VLOOKUP(B17,RRHH!F:S,11,0),0)+IFERROR(VLOOKUP(B17,RRHH!F:S,12,0),0)+IFERROR(VLOOKUP(B17,RRHH!F:S,13,0),0)+IFERROR(VLOOKUP(B17,RRHH!F:S,14,0),0)))/5*(IFERROR(VLOOKUP(B17,RRHH!F:U,15,0),0)+IFERROR(VLOOKUP(B17,RRHH!F:U,16,0),0))/60*I17/M17,0)</f>
        <v>0</v>
      </c>
      <c r="P17" s="62" t="str">
        <f t="shared" si="1"/>
        <v/>
      </c>
      <c r="Q17" s="46" t="str">
        <f>+IFERROR(VLOOKUP(G17,Diccionarios!R:S,2,0),"Act. No ident")</f>
        <v>Act. No ident</v>
      </c>
    </row>
    <row r="18" spans="1:17" x14ac:dyDescent="0.25">
      <c r="A18" s="2"/>
      <c r="B18" s="2"/>
      <c r="C18" s="2"/>
      <c r="D18" s="2"/>
      <c r="E18" s="64" t="str">
        <f>+IFERROR(VLOOKUP(F18,Busc!$A$2:$B$11,2,0),"Prof No Val")</f>
        <v>Prof No Val</v>
      </c>
      <c r="F18" s="2"/>
      <c r="G18" s="64" t="str">
        <f>+IFERROR(VLOOKUP(H18,Diccionarios!Q:S,2,0),"Act No enc.")</f>
        <v>Act No enc.</v>
      </c>
      <c r="H18" s="47"/>
      <c r="I18" s="2"/>
      <c r="J18" s="2"/>
      <c r="K18" s="64">
        <f>++SUMIFS(RRHH!$M:$M,RRHH!$F:$F,'Programación No Medica'!B18,RRHH!$J:$J,'Programación No Medica'!D18)</f>
        <v>0</v>
      </c>
      <c r="L18" s="57">
        <f t="shared" si="0"/>
        <v>0</v>
      </c>
      <c r="M18" s="64">
        <f>++SUMIF(RRHH!F:F,'Programación No Medica'!B18,RRHH!$M:$M)</f>
        <v>0</v>
      </c>
      <c r="N18" s="2">
        <f>+SUMIFS(I:I,B:B,B18,D:D,D18)-K18</f>
        <v>0</v>
      </c>
      <c r="O18" s="60">
        <f>IFERROR((IFERROR(VLOOKUP(B18,RRHH!F:S,11,0),0)+IFERROR(VLOOKUP(B18,RRHH!F:S,12,0),0)+IFERROR(VLOOKUP(B18,RRHH!F:S,13,0),0)+IFERROR(VLOOKUP(B18,RRHH!F:S,14,0),0))/5*I18+(250.5-(IFERROR(VLOOKUP(B18,RRHH!F:S,11,0),0)+IFERROR(VLOOKUP(B18,RRHH!F:S,12,0),0)+IFERROR(VLOOKUP(B18,RRHH!F:S,13,0),0)+IFERROR(VLOOKUP(B18,RRHH!F:S,14,0),0)))/5*(IFERROR(VLOOKUP(B18,RRHH!F:U,15,0),0)+IFERROR(VLOOKUP(B18,RRHH!F:U,16,0),0))/60*I18/M18,0)</f>
        <v>0</v>
      </c>
      <c r="P18" s="62" t="str">
        <f t="shared" si="1"/>
        <v/>
      </c>
      <c r="Q18" s="46" t="str">
        <f>+IFERROR(VLOOKUP(G18,Diccionarios!R:S,2,0),"Act. No ident")</f>
        <v>Act. No ident</v>
      </c>
    </row>
    <row r="19" spans="1:17" x14ac:dyDescent="0.25">
      <c r="A19" s="2"/>
      <c r="B19" s="2"/>
      <c r="C19" s="2"/>
      <c r="D19" s="2"/>
      <c r="E19" s="64" t="str">
        <f>+IFERROR(VLOOKUP(F19,Busc!$A$2:$B$11,2,0),"Prof No Val")</f>
        <v>Prof No Val</v>
      </c>
      <c r="F19" s="2"/>
      <c r="G19" s="64" t="str">
        <f>+IFERROR(VLOOKUP(H19,Diccionarios!Q:S,2,0),"Act No enc.")</f>
        <v>Act No enc.</v>
      </c>
      <c r="H19" s="47"/>
      <c r="I19" s="2"/>
      <c r="J19" s="2"/>
      <c r="K19" s="64">
        <f>++SUMIFS(RRHH!$M:$M,RRHH!$F:$F,'Programación No Medica'!B19,RRHH!$J:$J,'Programación No Medica'!D19)</f>
        <v>0</v>
      </c>
      <c r="L19" s="57">
        <f t="shared" si="0"/>
        <v>0</v>
      </c>
      <c r="M19" s="64">
        <f>++SUMIF(RRHH!F:F,'Programación No Medica'!B19,RRHH!$M:$M)</f>
        <v>0</v>
      </c>
      <c r="N19" s="2">
        <f>+SUMIFS(I:I,B:B,B19,D:D,D19)-K19</f>
        <v>0</v>
      </c>
      <c r="O19" s="60">
        <f>IFERROR((IFERROR(VLOOKUP(B19,RRHH!F:S,11,0),0)+IFERROR(VLOOKUP(B19,RRHH!F:S,12,0),0)+IFERROR(VLOOKUP(B19,RRHH!F:S,13,0),0)+IFERROR(VLOOKUP(B19,RRHH!F:S,14,0),0))/5*I19+(250.5-(IFERROR(VLOOKUP(B19,RRHH!F:S,11,0),0)+IFERROR(VLOOKUP(B19,RRHH!F:S,12,0),0)+IFERROR(VLOOKUP(B19,RRHH!F:S,13,0),0)+IFERROR(VLOOKUP(B19,RRHH!F:S,14,0),0)))/5*(IFERROR(VLOOKUP(B19,RRHH!F:U,15,0),0)+IFERROR(VLOOKUP(B19,RRHH!F:U,16,0),0))/60*I19/M19,0)</f>
        <v>0</v>
      </c>
      <c r="P19" s="62" t="str">
        <f t="shared" si="1"/>
        <v/>
      </c>
      <c r="Q19" s="46" t="str">
        <f>+IFERROR(VLOOKUP(G19,Diccionarios!R:S,2,0),"Act. No ident")</f>
        <v>Act. No ident</v>
      </c>
    </row>
    <row r="20" spans="1:17" x14ac:dyDescent="0.25">
      <c r="A20" s="2"/>
      <c r="B20" s="2"/>
      <c r="C20" s="2"/>
      <c r="D20" s="2"/>
      <c r="E20" s="64" t="str">
        <f>+IFERROR(VLOOKUP(F20,Busc!$A$2:$B$11,2,0),"Prof No Val")</f>
        <v>Prof No Val</v>
      </c>
      <c r="F20" s="2"/>
      <c r="G20" s="64" t="str">
        <f>+IFERROR(VLOOKUP(H20,Diccionarios!Q:S,2,0),"Act No enc.")</f>
        <v>Act No enc.</v>
      </c>
      <c r="H20" s="47"/>
      <c r="I20" s="2"/>
      <c r="J20" s="2"/>
      <c r="K20" s="64">
        <f>++SUMIFS(RRHH!$M:$M,RRHH!$F:$F,'Programación No Medica'!B20,RRHH!$J:$J,'Programación No Medica'!D20)</f>
        <v>0</v>
      </c>
      <c r="L20" s="57">
        <f t="shared" si="0"/>
        <v>0</v>
      </c>
      <c r="M20" s="64">
        <f>++SUMIF(RRHH!F:F,'Programación No Medica'!B20,RRHH!$M:$M)</f>
        <v>0</v>
      </c>
      <c r="N20" s="2">
        <f>+SUMIFS(I:I,B:B,B20,D:D,D20)-K20</f>
        <v>0</v>
      </c>
      <c r="O20" s="60">
        <f>IFERROR((IFERROR(VLOOKUP(B20,RRHH!F:S,11,0),0)+IFERROR(VLOOKUP(B20,RRHH!F:S,12,0),0)+IFERROR(VLOOKUP(B20,RRHH!F:S,13,0),0)+IFERROR(VLOOKUP(B20,RRHH!F:S,14,0),0))/5*I20+(250.5-(IFERROR(VLOOKUP(B20,RRHH!F:S,11,0),0)+IFERROR(VLOOKUP(B20,RRHH!F:S,12,0),0)+IFERROR(VLOOKUP(B20,RRHH!F:S,13,0),0)+IFERROR(VLOOKUP(B20,RRHH!F:S,14,0),0)))/5*(IFERROR(VLOOKUP(B20,RRHH!F:U,15,0),0)+IFERROR(VLOOKUP(B20,RRHH!F:U,16,0),0))/60*I20/M20,0)</f>
        <v>0</v>
      </c>
      <c r="P20" s="62" t="str">
        <f t="shared" si="1"/>
        <v/>
      </c>
      <c r="Q20" s="46" t="str">
        <f>+IFERROR(VLOOKUP(G20,Diccionarios!R:S,2,0),"Act. No ident")</f>
        <v>Act. No ident</v>
      </c>
    </row>
    <row r="21" spans="1:17" x14ac:dyDescent="0.25">
      <c r="A21" s="2"/>
      <c r="B21" s="2"/>
      <c r="C21" s="2"/>
      <c r="D21" s="2"/>
      <c r="E21" s="64" t="str">
        <f>+IFERROR(VLOOKUP(F21,Busc!$A$2:$B$11,2,0),"Prof No Val")</f>
        <v>Prof No Val</v>
      </c>
      <c r="F21" s="2"/>
      <c r="G21" s="64" t="str">
        <f>+IFERROR(VLOOKUP(H21,Diccionarios!Q:S,2,0),"Act No enc.")</f>
        <v>Act No enc.</v>
      </c>
      <c r="H21" s="47"/>
      <c r="I21" s="2"/>
      <c r="J21" s="2"/>
      <c r="K21" s="64">
        <f>++SUMIFS(RRHH!$M:$M,RRHH!$F:$F,'Programación No Medica'!B21,RRHH!$J:$J,'Programación No Medica'!D21)</f>
        <v>0</v>
      </c>
      <c r="L21" s="57">
        <f t="shared" si="0"/>
        <v>0</v>
      </c>
      <c r="M21" s="64">
        <f>++SUMIF(RRHH!F:F,'Programación No Medica'!B21,RRHH!$M:$M)</f>
        <v>0</v>
      </c>
      <c r="N21" s="2">
        <f>+SUMIFS(I:I,B:B,B21,D:D,D21)-K21</f>
        <v>0</v>
      </c>
      <c r="O21" s="60">
        <f>IFERROR((IFERROR(VLOOKUP(B21,RRHH!F:S,11,0),0)+IFERROR(VLOOKUP(B21,RRHH!F:S,12,0),0)+IFERROR(VLOOKUP(B21,RRHH!F:S,13,0),0)+IFERROR(VLOOKUP(B21,RRHH!F:S,14,0),0))/5*I21+(250.5-(IFERROR(VLOOKUP(B21,RRHH!F:S,11,0),0)+IFERROR(VLOOKUP(B21,RRHH!F:S,12,0),0)+IFERROR(VLOOKUP(B21,RRHH!F:S,13,0),0)+IFERROR(VLOOKUP(B21,RRHH!F:S,14,0),0)))/5*(IFERROR(VLOOKUP(B21,RRHH!F:U,15,0),0)+IFERROR(VLOOKUP(B21,RRHH!F:U,16,0),0))/60*I21/M21,0)</f>
        <v>0</v>
      </c>
      <c r="P21" s="62" t="str">
        <f t="shared" si="1"/>
        <v/>
      </c>
      <c r="Q21" s="46" t="str">
        <f>+IFERROR(VLOOKUP(G21,Diccionarios!R:S,2,0),"Act. No ident")</f>
        <v>Act. No ident</v>
      </c>
    </row>
    <row r="22" spans="1:17" x14ac:dyDescent="0.25">
      <c r="A22" s="2"/>
      <c r="B22" s="2"/>
      <c r="C22" s="2"/>
      <c r="D22" s="2"/>
      <c r="E22" s="64" t="str">
        <f>+IFERROR(VLOOKUP(F22,Busc!$A$2:$B$11,2,0),"Prof No Val")</f>
        <v>Prof No Val</v>
      </c>
      <c r="F22" s="2"/>
      <c r="G22" s="64" t="str">
        <f>+IFERROR(VLOOKUP(H22,Diccionarios!Q:S,2,0),"Act No enc.")</f>
        <v>Act No enc.</v>
      </c>
      <c r="H22" s="47"/>
      <c r="I22" s="2"/>
      <c r="J22" s="2"/>
      <c r="K22" s="64">
        <f>++SUMIFS(RRHH!$M:$M,RRHH!$F:$F,'Programación No Medica'!B22,RRHH!$J:$J,'Programación No Medica'!D22)</f>
        <v>0</v>
      </c>
      <c r="L22" s="57">
        <f t="shared" si="0"/>
        <v>0</v>
      </c>
      <c r="M22" s="64">
        <f>++SUMIF(RRHH!F:F,'Programación No Medica'!B22,RRHH!$M:$M)</f>
        <v>0</v>
      </c>
      <c r="N22" s="2">
        <f>+SUMIFS(I:I,B:B,B22,D:D,D22)-K22</f>
        <v>0</v>
      </c>
      <c r="O22" s="60">
        <f>IFERROR((IFERROR(VLOOKUP(B22,RRHH!F:S,11,0),0)+IFERROR(VLOOKUP(B22,RRHH!F:S,12,0),0)+IFERROR(VLOOKUP(B22,RRHH!F:S,13,0),0)+IFERROR(VLOOKUP(B22,RRHH!F:S,14,0),0))/5*I22+(250.5-(IFERROR(VLOOKUP(B22,RRHH!F:S,11,0),0)+IFERROR(VLOOKUP(B22,RRHH!F:S,12,0),0)+IFERROR(VLOOKUP(B22,RRHH!F:S,13,0),0)+IFERROR(VLOOKUP(B22,RRHH!F:S,14,0),0)))/5*(IFERROR(VLOOKUP(B22,RRHH!F:U,15,0),0)+IFERROR(VLOOKUP(B22,RRHH!F:U,16,0),0))/60*I22/M22,0)</f>
        <v>0</v>
      </c>
      <c r="P22" s="62" t="str">
        <f t="shared" si="1"/>
        <v/>
      </c>
      <c r="Q22" s="46" t="str">
        <f>+IFERROR(VLOOKUP(G22,Diccionarios!R:S,2,0),"Act. No ident")</f>
        <v>Act. No ident</v>
      </c>
    </row>
    <row r="23" spans="1:17" x14ac:dyDescent="0.25">
      <c r="A23" s="2"/>
      <c r="B23" s="2"/>
      <c r="C23" s="2"/>
      <c r="D23" s="2"/>
      <c r="E23" s="64" t="str">
        <f>+IFERROR(VLOOKUP(F23,Busc!$A$2:$B$11,2,0),"Prof No Val")</f>
        <v>Prof No Val</v>
      </c>
      <c r="F23" s="2"/>
      <c r="G23" s="64" t="str">
        <f>+IFERROR(VLOOKUP(H23,Diccionarios!Q:S,2,0),"Act No enc.")</f>
        <v>Act No enc.</v>
      </c>
      <c r="H23" s="47"/>
      <c r="I23" s="2"/>
      <c r="J23" s="2"/>
      <c r="K23" s="64">
        <f>++SUMIFS(RRHH!$M:$M,RRHH!$F:$F,'Programación No Medica'!B23,RRHH!$J:$J,'Programación No Medica'!D23)</f>
        <v>0</v>
      </c>
      <c r="L23" s="57">
        <f t="shared" si="0"/>
        <v>0</v>
      </c>
      <c r="M23" s="64">
        <f>++SUMIF(RRHH!F:F,'Programación No Medica'!B23,RRHH!$M:$M)</f>
        <v>0</v>
      </c>
      <c r="N23" s="2">
        <f>+SUMIFS(I:I,B:B,B23,D:D,D23)-K23</f>
        <v>0</v>
      </c>
      <c r="O23" s="60">
        <f>IFERROR((IFERROR(VLOOKUP(B23,RRHH!F:S,11,0),0)+IFERROR(VLOOKUP(B23,RRHH!F:S,12,0),0)+IFERROR(VLOOKUP(B23,RRHH!F:S,13,0),0)+IFERROR(VLOOKUP(B23,RRHH!F:S,14,0),0))/5*I23+(250.5-(IFERROR(VLOOKUP(B23,RRHH!F:S,11,0),0)+IFERROR(VLOOKUP(B23,RRHH!F:S,12,0),0)+IFERROR(VLOOKUP(B23,RRHH!F:S,13,0),0)+IFERROR(VLOOKUP(B23,RRHH!F:S,14,0),0)))/5*(IFERROR(VLOOKUP(B23,RRHH!F:U,15,0),0)+IFERROR(VLOOKUP(B23,RRHH!F:U,16,0),0))/60*I23/M23,0)</f>
        <v>0</v>
      </c>
      <c r="P23" s="62" t="str">
        <f t="shared" si="1"/>
        <v/>
      </c>
      <c r="Q23" s="46" t="str">
        <f>+IFERROR(VLOOKUP(G23,Diccionarios!R:S,2,0),"Act. No ident")</f>
        <v>Act. No ident</v>
      </c>
    </row>
    <row r="24" spans="1:17" x14ac:dyDescent="0.25">
      <c r="A24" s="2"/>
      <c r="B24" s="2"/>
      <c r="C24" s="2"/>
      <c r="D24" s="2"/>
      <c r="E24" s="64" t="str">
        <f>+IFERROR(VLOOKUP(F24,Busc!$A$2:$B$11,2,0),"Prof No Val")</f>
        <v>Prof No Val</v>
      </c>
      <c r="F24" s="2"/>
      <c r="G24" s="64" t="str">
        <f>+IFERROR(VLOOKUP(H24,Diccionarios!Q:S,2,0),"Act No enc.")</f>
        <v>Act No enc.</v>
      </c>
      <c r="H24" s="47"/>
      <c r="I24" s="2"/>
      <c r="J24" s="2"/>
      <c r="K24" s="64">
        <f>++SUMIFS(RRHH!$M:$M,RRHH!$F:$F,'Programación No Medica'!B24,RRHH!$J:$J,'Programación No Medica'!D24)</f>
        <v>0</v>
      </c>
      <c r="L24" s="57">
        <f t="shared" si="0"/>
        <v>0</v>
      </c>
      <c r="M24" s="64">
        <f>++SUMIF(RRHH!F:F,'Programación No Medica'!B24,RRHH!$M:$M)</f>
        <v>0</v>
      </c>
      <c r="N24" s="2">
        <f>+SUMIFS(I:I,B:B,B24,D:D,D24)-K24</f>
        <v>0</v>
      </c>
      <c r="O24" s="60">
        <f>IFERROR((IFERROR(VLOOKUP(B24,RRHH!F:S,11,0),0)+IFERROR(VLOOKUP(B24,RRHH!F:S,12,0),0)+IFERROR(VLOOKUP(B24,RRHH!F:S,13,0),0)+IFERROR(VLOOKUP(B24,RRHH!F:S,14,0),0))/5*I24+(250.5-(IFERROR(VLOOKUP(B24,RRHH!F:S,11,0),0)+IFERROR(VLOOKUP(B24,RRHH!F:S,12,0),0)+IFERROR(VLOOKUP(B24,RRHH!F:S,13,0),0)+IFERROR(VLOOKUP(B24,RRHH!F:S,14,0),0)))/5*(IFERROR(VLOOKUP(B24,RRHH!F:U,15,0),0)+IFERROR(VLOOKUP(B24,RRHH!F:U,16,0),0))/60*I24/M24,0)</f>
        <v>0</v>
      </c>
      <c r="P24" s="62" t="str">
        <f t="shared" si="1"/>
        <v/>
      </c>
      <c r="Q24" s="46" t="str">
        <f>+IFERROR(VLOOKUP(G24,Diccionarios!R:S,2,0),"Act. No ident")</f>
        <v>Act. No ident</v>
      </c>
    </row>
    <row r="25" spans="1:17" x14ac:dyDescent="0.25">
      <c r="A25" s="2"/>
      <c r="B25" s="2"/>
      <c r="C25" s="2"/>
      <c r="D25" s="2"/>
      <c r="E25" s="64" t="str">
        <f>+IFERROR(VLOOKUP(F25,Busc!$A$2:$B$11,2,0),"Prof No Val")</f>
        <v>Prof No Val</v>
      </c>
      <c r="F25" s="2"/>
      <c r="G25" s="64" t="str">
        <f>+IFERROR(VLOOKUP(H25,Diccionarios!Q:S,2,0),"Act No enc.")</f>
        <v>Act No enc.</v>
      </c>
      <c r="H25" s="47"/>
      <c r="I25" s="2"/>
      <c r="J25" s="2"/>
      <c r="K25" s="64">
        <f>++SUMIFS(RRHH!$M:$M,RRHH!$F:$F,'Programación No Medica'!B25,RRHH!$J:$J,'Programación No Medica'!D25)</f>
        <v>0</v>
      </c>
      <c r="L25" s="57">
        <f t="shared" si="0"/>
        <v>0</v>
      </c>
      <c r="M25" s="64">
        <f>++SUMIF(RRHH!F:F,'Programación No Medica'!B25,RRHH!$M:$M)</f>
        <v>0</v>
      </c>
      <c r="N25" s="2">
        <f>+SUMIFS(I:I,B:B,B25,D:D,D25)-K25</f>
        <v>0</v>
      </c>
      <c r="O25" s="60">
        <f>IFERROR((IFERROR(VLOOKUP(B25,RRHH!F:S,11,0),0)+IFERROR(VLOOKUP(B25,RRHH!F:S,12,0),0)+IFERROR(VLOOKUP(B25,RRHH!F:S,13,0),0)+IFERROR(VLOOKUP(B25,RRHH!F:S,14,0),0))/5*I25+(250.5-(IFERROR(VLOOKUP(B25,RRHH!F:S,11,0),0)+IFERROR(VLOOKUP(B25,RRHH!F:S,12,0),0)+IFERROR(VLOOKUP(B25,RRHH!F:S,13,0),0)+IFERROR(VLOOKUP(B25,RRHH!F:S,14,0),0)))/5*(IFERROR(VLOOKUP(B25,RRHH!F:U,15,0),0)+IFERROR(VLOOKUP(B25,RRHH!F:U,16,0),0))/60*I25/M25,0)</f>
        <v>0</v>
      </c>
      <c r="P25" s="62" t="str">
        <f t="shared" si="1"/>
        <v/>
      </c>
      <c r="Q25" s="46" t="str">
        <f>+IFERROR(VLOOKUP(G25,Diccionarios!R:S,2,0),"Act. No ident")</f>
        <v>Act. No ident</v>
      </c>
    </row>
    <row r="26" spans="1:17" x14ac:dyDescent="0.25">
      <c r="A26" s="2"/>
      <c r="B26" s="2"/>
      <c r="C26" s="2"/>
      <c r="D26" s="2"/>
      <c r="E26" s="64" t="str">
        <f>+IFERROR(VLOOKUP(F26,Busc!$A$2:$B$11,2,0),"Prof No Val")</f>
        <v>Prof No Val</v>
      </c>
      <c r="F26" s="2"/>
      <c r="G26" s="64" t="str">
        <f>+IFERROR(VLOOKUP(H26,Diccionarios!Q:S,2,0),"Act No enc.")</f>
        <v>Act No enc.</v>
      </c>
      <c r="H26" s="47"/>
      <c r="I26" s="2"/>
      <c r="J26" s="2"/>
      <c r="K26" s="64">
        <f>++SUMIFS(RRHH!$M:$M,RRHH!$F:$F,'Programación No Medica'!B26,RRHH!$J:$J,'Programación No Medica'!D26)</f>
        <v>0</v>
      </c>
      <c r="L26" s="57">
        <f t="shared" si="0"/>
        <v>0</v>
      </c>
      <c r="M26" s="64">
        <f>++SUMIF(RRHH!F:F,'Programación No Medica'!B26,RRHH!$M:$M)</f>
        <v>0</v>
      </c>
      <c r="N26" s="2">
        <f>+SUMIFS(I:I,B:B,B26,D:D,D26)-K26</f>
        <v>0</v>
      </c>
      <c r="O26" s="60">
        <f>IFERROR((IFERROR(VLOOKUP(B26,RRHH!F:S,11,0),0)+IFERROR(VLOOKUP(B26,RRHH!F:S,12,0),0)+IFERROR(VLOOKUP(B26,RRHH!F:S,13,0),0)+IFERROR(VLOOKUP(B26,RRHH!F:S,14,0),0))/5*I26+(250.5-(IFERROR(VLOOKUP(B26,RRHH!F:S,11,0),0)+IFERROR(VLOOKUP(B26,RRHH!F:S,12,0),0)+IFERROR(VLOOKUP(B26,RRHH!F:S,13,0),0)+IFERROR(VLOOKUP(B26,RRHH!F:S,14,0),0)))/5*(IFERROR(VLOOKUP(B26,RRHH!F:U,15,0),0)+IFERROR(VLOOKUP(B26,RRHH!F:U,16,0),0))/60*I26/M26,0)</f>
        <v>0</v>
      </c>
      <c r="P26" s="62" t="str">
        <f t="shared" si="1"/>
        <v/>
      </c>
      <c r="Q26" s="46" t="str">
        <f>+IFERROR(VLOOKUP(G26,Diccionarios!R:S,2,0),"Act. No ident")</f>
        <v>Act. No ident</v>
      </c>
    </row>
    <row r="27" spans="1:17" x14ac:dyDescent="0.25">
      <c r="A27" s="2"/>
      <c r="B27" s="2"/>
      <c r="C27" s="2"/>
      <c r="D27" s="2"/>
      <c r="E27" s="64" t="str">
        <f>+IFERROR(VLOOKUP(F27,Busc!$A$2:$B$11,2,0),"Prof No Val")</f>
        <v>Prof No Val</v>
      </c>
      <c r="F27" s="2"/>
      <c r="G27" s="64" t="str">
        <f>+IFERROR(VLOOKUP(H27,Diccionarios!Q:S,2,0),"Act No enc.")</f>
        <v>Act No enc.</v>
      </c>
      <c r="H27" s="47"/>
      <c r="I27" s="2"/>
      <c r="J27" s="2"/>
      <c r="K27" s="64">
        <f>++SUMIFS(RRHH!$M:$M,RRHH!$F:$F,'Programación No Medica'!B27,RRHH!$J:$J,'Programación No Medica'!D27)</f>
        <v>0</v>
      </c>
      <c r="L27" s="57">
        <f t="shared" si="0"/>
        <v>0</v>
      </c>
      <c r="M27" s="64">
        <f>++SUMIF(RRHH!F:F,'Programación No Medica'!B27,RRHH!$M:$M)</f>
        <v>0</v>
      </c>
      <c r="N27" s="2">
        <f>+SUMIFS(I:I,B:B,B27,D:D,D27)-K27</f>
        <v>0</v>
      </c>
      <c r="O27" s="60">
        <f>IFERROR((IFERROR(VLOOKUP(B27,RRHH!F:S,11,0),0)+IFERROR(VLOOKUP(B27,RRHH!F:S,12,0),0)+IFERROR(VLOOKUP(B27,RRHH!F:S,13,0),0)+IFERROR(VLOOKUP(B27,RRHH!F:S,14,0),0))/5*I27+(250.5-(IFERROR(VLOOKUP(B27,RRHH!F:S,11,0),0)+IFERROR(VLOOKUP(B27,RRHH!F:S,12,0),0)+IFERROR(VLOOKUP(B27,RRHH!F:S,13,0),0)+IFERROR(VLOOKUP(B27,RRHH!F:S,14,0),0)))/5*(IFERROR(VLOOKUP(B27,RRHH!F:U,15,0),0)+IFERROR(VLOOKUP(B27,RRHH!F:U,16,0),0))/60*I27/M27,0)</f>
        <v>0</v>
      </c>
      <c r="P27" s="62" t="str">
        <f t="shared" si="1"/>
        <v/>
      </c>
      <c r="Q27" s="46" t="str">
        <f>+IFERROR(VLOOKUP(G27,Diccionarios!R:S,2,0),"Act. No ident")</f>
        <v>Act. No ident</v>
      </c>
    </row>
    <row r="28" spans="1:17" x14ac:dyDescent="0.25">
      <c r="A28" s="2"/>
      <c r="B28" s="2"/>
      <c r="C28" s="2"/>
      <c r="D28" s="2"/>
      <c r="E28" s="64" t="str">
        <f>+IFERROR(VLOOKUP(F28,Busc!$A$2:$B$11,2,0),"Prof No Val")</f>
        <v>Prof No Val</v>
      </c>
      <c r="F28" s="2"/>
      <c r="G28" s="64" t="str">
        <f>+IFERROR(VLOOKUP(H28,Diccionarios!Q:S,2,0),"Act No enc.")</f>
        <v>Act No enc.</v>
      </c>
      <c r="H28" s="47"/>
      <c r="I28" s="2"/>
      <c r="J28" s="2"/>
      <c r="K28" s="64">
        <f>++SUMIFS(RRHH!$M:$M,RRHH!$F:$F,'Programación No Medica'!B28,RRHH!$J:$J,'Programación No Medica'!D28)</f>
        <v>0</v>
      </c>
      <c r="L28" s="57">
        <f t="shared" si="0"/>
        <v>0</v>
      </c>
      <c r="M28" s="64">
        <f>++SUMIF(RRHH!F:F,'Programación No Medica'!B28,RRHH!$M:$M)</f>
        <v>0</v>
      </c>
      <c r="N28" s="2">
        <f>+SUMIFS(I:I,B:B,B28,D:D,D28)-K28</f>
        <v>0</v>
      </c>
      <c r="O28" s="60">
        <f>IFERROR((IFERROR(VLOOKUP(B28,RRHH!F:S,11,0),0)+IFERROR(VLOOKUP(B28,RRHH!F:S,12,0),0)+IFERROR(VLOOKUP(B28,RRHH!F:S,13,0),0)+IFERROR(VLOOKUP(B28,RRHH!F:S,14,0),0))/5*I28+(250.5-(IFERROR(VLOOKUP(B28,RRHH!F:S,11,0),0)+IFERROR(VLOOKUP(B28,RRHH!F:S,12,0),0)+IFERROR(VLOOKUP(B28,RRHH!F:S,13,0),0)+IFERROR(VLOOKUP(B28,RRHH!F:S,14,0),0)))/5*(IFERROR(VLOOKUP(B28,RRHH!F:U,15,0),0)+IFERROR(VLOOKUP(B28,RRHH!F:U,16,0),0))/60*I28/M28,0)</f>
        <v>0</v>
      </c>
      <c r="P28" s="62" t="str">
        <f t="shared" si="1"/>
        <v/>
      </c>
      <c r="Q28" s="46" t="str">
        <f>+IFERROR(VLOOKUP(G28,Diccionarios!R:S,2,0),"Act. No ident")</f>
        <v>Act. No ident</v>
      </c>
    </row>
    <row r="29" spans="1:17" x14ac:dyDescent="0.25">
      <c r="A29" s="2"/>
      <c r="B29" s="2"/>
      <c r="C29" s="2"/>
      <c r="D29" s="2"/>
      <c r="E29" s="64" t="str">
        <f>+IFERROR(VLOOKUP(F29,Busc!$A$2:$B$11,2,0),"Prof No Val")</f>
        <v>Prof No Val</v>
      </c>
      <c r="F29" s="2"/>
      <c r="G29" s="64" t="str">
        <f>+IFERROR(VLOOKUP(H29,Diccionarios!Q:S,2,0),"Act No enc.")</f>
        <v>Act No enc.</v>
      </c>
      <c r="H29" s="47"/>
      <c r="I29" s="2"/>
      <c r="J29" s="2"/>
      <c r="K29" s="64">
        <f>++SUMIFS(RRHH!$M:$M,RRHH!$F:$F,'Programación No Medica'!B29,RRHH!$J:$J,'Programación No Medica'!D29)</f>
        <v>0</v>
      </c>
      <c r="L29" s="57">
        <f t="shared" si="0"/>
        <v>0</v>
      </c>
      <c r="M29" s="64">
        <f>++SUMIF(RRHH!F:F,'Programación No Medica'!B29,RRHH!$M:$M)</f>
        <v>0</v>
      </c>
      <c r="N29" s="2">
        <f>+SUMIFS(I:I,B:B,B29,D:D,D29)-K29</f>
        <v>0</v>
      </c>
      <c r="O29" s="60">
        <f>IFERROR((IFERROR(VLOOKUP(B29,RRHH!F:S,11,0),0)+IFERROR(VLOOKUP(B29,RRHH!F:S,12,0),0)+IFERROR(VLOOKUP(B29,RRHH!F:S,13,0),0)+IFERROR(VLOOKUP(B29,RRHH!F:S,14,0),0))/5*I29+(250.5-(IFERROR(VLOOKUP(B29,RRHH!F:S,11,0),0)+IFERROR(VLOOKUP(B29,RRHH!F:S,12,0),0)+IFERROR(VLOOKUP(B29,RRHH!F:S,13,0),0)+IFERROR(VLOOKUP(B29,RRHH!F:S,14,0),0)))/5*(IFERROR(VLOOKUP(B29,RRHH!F:U,15,0),0)+IFERROR(VLOOKUP(B29,RRHH!F:U,16,0),0))/60*I29/M29,0)</f>
        <v>0</v>
      </c>
      <c r="P29" s="62" t="str">
        <f t="shared" si="1"/>
        <v/>
      </c>
      <c r="Q29" s="46" t="str">
        <f>+IFERROR(VLOOKUP(G29,Diccionarios!R:S,2,0),"Act. No ident")</f>
        <v>Act. No ident</v>
      </c>
    </row>
    <row r="30" spans="1:17" x14ac:dyDescent="0.25">
      <c r="A30" s="2"/>
      <c r="B30" s="2"/>
      <c r="C30" s="2"/>
      <c r="D30" s="2"/>
      <c r="E30" s="64" t="str">
        <f>+IFERROR(VLOOKUP(F30,Busc!$A$2:$B$11,2,0),"Prof No Val")</f>
        <v>Prof No Val</v>
      </c>
      <c r="F30" s="2"/>
      <c r="G30" s="64" t="str">
        <f>+IFERROR(VLOOKUP(H30,Diccionarios!Q:S,2,0),"Act No enc.")</f>
        <v>Act No enc.</v>
      </c>
      <c r="H30" s="47"/>
      <c r="I30" s="2"/>
      <c r="J30" s="2"/>
      <c r="K30" s="64">
        <f>++SUMIFS(RRHH!$M:$M,RRHH!$F:$F,'Programación No Medica'!B30,RRHH!$J:$J,'Programación No Medica'!D30)</f>
        <v>0</v>
      </c>
      <c r="L30" s="57">
        <f t="shared" si="0"/>
        <v>0</v>
      </c>
      <c r="M30" s="64">
        <f>++SUMIF(RRHH!F:F,'Programación No Medica'!B30,RRHH!$M:$M)</f>
        <v>0</v>
      </c>
      <c r="N30" s="2">
        <f>+SUMIFS(I:I,B:B,B30,D:D,D30)-K30</f>
        <v>0</v>
      </c>
      <c r="O30" s="60">
        <f>IFERROR((IFERROR(VLOOKUP(B30,RRHH!F:S,11,0),0)+IFERROR(VLOOKUP(B30,RRHH!F:S,12,0),0)+IFERROR(VLOOKUP(B30,RRHH!F:S,13,0),0)+IFERROR(VLOOKUP(B30,RRHH!F:S,14,0),0))/5*I30+(250.5-(IFERROR(VLOOKUP(B30,RRHH!F:S,11,0),0)+IFERROR(VLOOKUP(B30,RRHH!F:S,12,0),0)+IFERROR(VLOOKUP(B30,RRHH!F:S,13,0),0)+IFERROR(VLOOKUP(B30,RRHH!F:S,14,0),0)))/5*(IFERROR(VLOOKUP(B30,RRHH!F:U,15,0),0)+IFERROR(VLOOKUP(B30,RRHH!F:U,16,0),0))/60*I30/M30,0)</f>
        <v>0</v>
      </c>
      <c r="P30" s="62" t="str">
        <f t="shared" si="1"/>
        <v/>
      </c>
      <c r="Q30" s="46" t="str">
        <f>+IFERROR(VLOOKUP(G30,Diccionarios!R:S,2,0),"Act. No ident")</f>
        <v>Act. No ident</v>
      </c>
    </row>
    <row r="31" spans="1:17" x14ac:dyDescent="0.25">
      <c r="A31" s="2"/>
      <c r="B31" s="2"/>
      <c r="C31" s="2"/>
      <c r="D31" s="2"/>
      <c r="E31" s="64" t="str">
        <f>+IFERROR(VLOOKUP(F31,Busc!$A$2:$B$11,2,0),"Prof No Val")</f>
        <v>Prof No Val</v>
      </c>
      <c r="F31" s="2"/>
      <c r="G31" s="64" t="str">
        <f>+IFERROR(VLOOKUP(H31,Diccionarios!Q:S,2,0),"Act No enc.")</f>
        <v>Act No enc.</v>
      </c>
      <c r="H31" s="47"/>
      <c r="I31" s="2"/>
      <c r="J31" s="2"/>
      <c r="K31" s="64">
        <f>++SUMIFS(RRHH!$M:$M,RRHH!$F:$F,'Programación No Medica'!B31,RRHH!$J:$J,'Programación No Medica'!D31)</f>
        <v>0</v>
      </c>
      <c r="L31" s="57">
        <f t="shared" si="0"/>
        <v>0</v>
      </c>
      <c r="M31" s="64">
        <f>++SUMIF(RRHH!F:F,'Programación No Medica'!B31,RRHH!$M:$M)</f>
        <v>0</v>
      </c>
      <c r="N31" s="2">
        <f>+SUMIFS(I:I,B:B,B31,D:D,D31)-K31</f>
        <v>0</v>
      </c>
      <c r="O31" s="60">
        <f>IFERROR((IFERROR(VLOOKUP(B31,RRHH!F:S,11,0),0)+IFERROR(VLOOKUP(B31,RRHH!F:S,12,0),0)+IFERROR(VLOOKUP(B31,RRHH!F:S,13,0),0)+IFERROR(VLOOKUP(B31,RRHH!F:S,14,0),0))/5*I31+(250.5-(IFERROR(VLOOKUP(B31,RRHH!F:S,11,0),0)+IFERROR(VLOOKUP(B31,RRHH!F:S,12,0),0)+IFERROR(VLOOKUP(B31,RRHH!F:S,13,0),0)+IFERROR(VLOOKUP(B31,RRHH!F:S,14,0),0)))/5*(IFERROR(VLOOKUP(B31,RRHH!F:U,15,0),0)+IFERROR(VLOOKUP(B31,RRHH!F:U,16,0),0))/60*I31/M31,0)</f>
        <v>0</v>
      </c>
      <c r="P31" s="62" t="str">
        <f t="shared" si="1"/>
        <v/>
      </c>
      <c r="Q31" s="46" t="str">
        <f>+IFERROR(VLOOKUP(G31,Diccionarios!R:S,2,0),"Act. No ident")</f>
        <v>Act. No ident</v>
      </c>
    </row>
    <row r="32" spans="1:17" x14ac:dyDescent="0.25">
      <c r="A32" s="2"/>
      <c r="B32" s="2"/>
      <c r="C32" s="2"/>
      <c r="D32" s="2"/>
      <c r="E32" s="64" t="str">
        <f>+IFERROR(VLOOKUP(F32,Busc!$A$2:$B$11,2,0),"Prof No Val")</f>
        <v>Prof No Val</v>
      </c>
      <c r="F32" s="2"/>
      <c r="G32" s="64" t="str">
        <f>+IFERROR(VLOOKUP(H32,Diccionarios!Q:S,2,0),"Act No enc.")</f>
        <v>Act No enc.</v>
      </c>
      <c r="H32" s="47"/>
      <c r="I32" s="2"/>
      <c r="J32" s="2"/>
      <c r="K32" s="64">
        <f>++SUMIFS(RRHH!$M:$M,RRHH!$F:$F,'Programación No Medica'!B32,RRHH!$J:$J,'Programación No Medica'!D32)</f>
        <v>0</v>
      </c>
      <c r="L32" s="57">
        <f t="shared" si="0"/>
        <v>0</v>
      </c>
      <c r="M32" s="64">
        <f>++SUMIF(RRHH!F:F,'Programación No Medica'!B32,RRHH!$M:$M)</f>
        <v>0</v>
      </c>
      <c r="N32" s="2">
        <f>+SUMIFS(I:I,B:B,B32,D:D,D32)-K32</f>
        <v>0</v>
      </c>
      <c r="O32" s="60">
        <f>IFERROR((IFERROR(VLOOKUP(B32,RRHH!F:S,11,0),0)+IFERROR(VLOOKUP(B32,RRHH!F:S,12,0),0)+IFERROR(VLOOKUP(B32,RRHH!F:S,13,0),0)+IFERROR(VLOOKUP(B32,RRHH!F:S,14,0),0))/5*I32+(250.5-(IFERROR(VLOOKUP(B32,RRHH!F:S,11,0),0)+IFERROR(VLOOKUP(B32,RRHH!F:S,12,0),0)+IFERROR(VLOOKUP(B32,RRHH!F:S,13,0),0)+IFERROR(VLOOKUP(B32,RRHH!F:S,14,0),0)))/5*(IFERROR(VLOOKUP(B32,RRHH!F:U,15,0),0)+IFERROR(VLOOKUP(B32,RRHH!F:U,16,0),0))/60*I32/M32,0)</f>
        <v>0</v>
      </c>
      <c r="P32" s="62" t="str">
        <f t="shared" si="1"/>
        <v/>
      </c>
      <c r="Q32" s="46" t="str">
        <f>+IFERROR(VLOOKUP(G32,Diccionarios!R:S,2,0),"Act. No ident")</f>
        <v>Act. No ident</v>
      </c>
    </row>
    <row r="33" spans="1:17" x14ac:dyDescent="0.25">
      <c r="A33" s="2"/>
      <c r="B33" s="2"/>
      <c r="C33" s="2"/>
      <c r="D33" s="2"/>
      <c r="E33" s="64" t="str">
        <f>+IFERROR(VLOOKUP(F33,Busc!$A$2:$B$11,2,0),"Prof No Val")</f>
        <v>Prof No Val</v>
      </c>
      <c r="F33" s="2"/>
      <c r="G33" s="64" t="str">
        <f>+IFERROR(VLOOKUP(H33,Diccionarios!Q:S,2,0),"Act No enc.")</f>
        <v>Act No enc.</v>
      </c>
      <c r="H33" s="47"/>
      <c r="I33" s="2"/>
      <c r="J33" s="2"/>
      <c r="K33" s="64">
        <f>++SUMIFS(RRHH!$M:$M,RRHH!$F:$F,'Programación No Medica'!B33,RRHH!$J:$J,'Programación No Medica'!D33)</f>
        <v>0</v>
      </c>
      <c r="L33" s="57">
        <f t="shared" si="0"/>
        <v>0</v>
      </c>
      <c r="M33" s="64">
        <f>++SUMIF(RRHH!F:F,'Programación No Medica'!B33,RRHH!$M:$M)</f>
        <v>0</v>
      </c>
      <c r="N33" s="2">
        <f>+SUMIFS(I:I,B:B,B33,D:D,D33)-K33</f>
        <v>0</v>
      </c>
      <c r="O33" s="60">
        <f>IFERROR((IFERROR(VLOOKUP(B33,RRHH!F:S,11,0),0)+IFERROR(VLOOKUP(B33,RRHH!F:S,12,0),0)+IFERROR(VLOOKUP(B33,RRHH!F:S,13,0),0)+IFERROR(VLOOKUP(B33,RRHH!F:S,14,0),0))/5*I33+(250.5-(IFERROR(VLOOKUP(B33,RRHH!F:S,11,0),0)+IFERROR(VLOOKUP(B33,RRHH!F:S,12,0),0)+IFERROR(VLOOKUP(B33,RRHH!F:S,13,0),0)+IFERROR(VLOOKUP(B33,RRHH!F:S,14,0),0)))/5*(IFERROR(VLOOKUP(B33,RRHH!F:U,15,0),0)+IFERROR(VLOOKUP(B33,RRHH!F:U,16,0),0))/60*I33/M33,0)</f>
        <v>0</v>
      </c>
      <c r="P33" s="62" t="str">
        <f t="shared" si="1"/>
        <v/>
      </c>
      <c r="Q33" s="46" t="str">
        <f>+IFERROR(VLOOKUP(G33,Diccionarios!R:S,2,0),"Act. No ident")</f>
        <v>Act. No ident</v>
      </c>
    </row>
    <row r="34" spans="1:17" x14ac:dyDescent="0.25">
      <c r="A34" s="2"/>
      <c r="B34" s="2"/>
      <c r="C34" s="2"/>
      <c r="D34" s="2"/>
      <c r="E34" s="64" t="str">
        <f>+IFERROR(VLOOKUP(F34,Busc!$A$2:$B$11,2,0),"Prof No Val")</f>
        <v>Prof No Val</v>
      </c>
      <c r="F34" s="2"/>
      <c r="G34" s="64" t="str">
        <f>+IFERROR(VLOOKUP(H34,Diccionarios!Q:S,2,0),"Act No enc.")</f>
        <v>Act No enc.</v>
      </c>
      <c r="H34" s="47"/>
      <c r="I34" s="2"/>
      <c r="J34" s="2"/>
      <c r="K34" s="64">
        <f>++SUMIFS(RRHH!$M:$M,RRHH!$F:$F,'Programación No Medica'!B34,RRHH!$J:$J,'Programación No Medica'!D34)</f>
        <v>0</v>
      </c>
      <c r="L34" s="57">
        <f t="shared" si="0"/>
        <v>0</v>
      </c>
      <c r="M34" s="64">
        <f>++SUMIF(RRHH!F:F,'Programación No Medica'!B34,RRHH!$M:$M)</f>
        <v>0</v>
      </c>
      <c r="N34" s="2">
        <f>+SUMIFS(I:I,B:B,B34,D:D,D34)-K34</f>
        <v>0</v>
      </c>
      <c r="O34" s="60">
        <f>IFERROR((IFERROR(VLOOKUP(B34,RRHH!F:S,11,0),0)+IFERROR(VLOOKUP(B34,RRHH!F:S,12,0),0)+IFERROR(VLOOKUP(B34,RRHH!F:S,13,0),0)+IFERROR(VLOOKUP(B34,RRHH!F:S,14,0),0))/5*I34+(250.5-(IFERROR(VLOOKUP(B34,RRHH!F:S,11,0),0)+IFERROR(VLOOKUP(B34,RRHH!F:S,12,0),0)+IFERROR(VLOOKUP(B34,RRHH!F:S,13,0),0)+IFERROR(VLOOKUP(B34,RRHH!F:S,14,0),0)))/5*(IFERROR(VLOOKUP(B34,RRHH!F:U,15,0),0)+IFERROR(VLOOKUP(B34,RRHH!F:U,16,0),0))/60*I34/M34,0)</f>
        <v>0</v>
      </c>
      <c r="P34" s="62" t="str">
        <f t="shared" si="1"/>
        <v/>
      </c>
      <c r="Q34" s="46" t="str">
        <f>+IFERROR(VLOOKUP(G34,Diccionarios!R:S,2,0),"Act. No ident")</f>
        <v>Act. No ident</v>
      </c>
    </row>
    <row r="35" spans="1:17" x14ac:dyDescent="0.25">
      <c r="A35" s="2"/>
      <c r="B35" s="2"/>
      <c r="C35" s="2"/>
      <c r="D35" s="2"/>
      <c r="E35" s="64" t="str">
        <f>+IFERROR(VLOOKUP(F35,Busc!$A$2:$B$11,2,0),"Prof No Val")</f>
        <v>Prof No Val</v>
      </c>
      <c r="F35" s="2"/>
      <c r="G35" s="64" t="str">
        <f>+IFERROR(VLOOKUP(H35,Diccionarios!Q:S,2,0),"Act No enc.")</f>
        <v>Act No enc.</v>
      </c>
      <c r="H35" s="47"/>
      <c r="I35" s="2"/>
      <c r="J35" s="2"/>
      <c r="K35" s="64">
        <f>++SUMIFS(RRHH!$M:$M,RRHH!$F:$F,'Programación No Medica'!B35,RRHH!$J:$J,'Programación No Medica'!D35)</f>
        <v>0</v>
      </c>
      <c r="L35" s="57">
        <f t="shared" si="0"/>
        <v>0</v>
      </c>
      <c r="M35" s="64">
        <f>++SUMIF(RRHH!F:F,'Programación No Medica'!B35,RRHH!$M:$M)</f>
        <v>0</v>
      </c>
      <c r="N35" s="2">
        <f>+SUMIFS(I:I,B:B,B35,D:D,D35)-K35</f>
        <v>0</v>
      </c>
      <c r="O35" s="60">
        <f>IFERROR((IFERROR(VLOOKUP(B35,RRHH!F:S,11,0),0)+IFERROR(VLOOKUP(B35,RRHH!F:S,12,0),0)+IFERROR(VLOOKUP(B35,RRHH!F:S,13,0),0)+IFERROR(VLOOKUP(B35,RRHH!F:S,14,0),0))/5*I35+(250.5-(IFERROR(VLOOKUP(B35,RRHH!F:S,11,0),0)+IFERROR(VLOOKUP(B35,RRHH!F:S,12,0),0)+IFERROR(VLOOKUP(B35,RRHH!F:S,13,0),0)+IFERROR(VLOOKUP(B35,RRHH!F:S,14,0),0)))/5*(IFERROR(VLOOKUP(B35,RRHH!F:U,15,0),0)+IFERROR(VLOOKUP(B35,RRHH!F:U,16,0),0))/60*I35/M35,0)</f>
        <v>0</v>
      </c>
      <c r="P35" s="62" t="str">
        <f t="shared" si="1"/>
        <v/>
      </c>
      <c r="Q35" s="46" t="str">
        <f>+IFERROR(VLOOKUP(G35,Diccionarios!R:S,2,0),"Act. No ident")</f>
        <v>Act. No ident</v>
      </c>
    </row>
    <row r="36" spans="1:17" x14ac:dyDescent="0.25">
      <c r="A36" s="2"/>
      <c r="B36" s="2"/>
      <c r="C36" s="2"/>
      <c r="D36" s="2"/>
      <c r="E36" s="64" t="str">
        <f>+IFERROR(VLOOKUP(F36,Busc!$A$2:$B$11,2,0),"Prof No Val")</f>
        <v>Prof No Val</v>
      </c>
      <c r="F36" s="2"/>
      <c r="G36" s="64" t="str">
        <f>+IFERROR(VLOOKUP(H36,Diccionarios!Q:S,2,0),"Act No enc.")</f>
        <v>Act No enc.</v>
      </c>
      <c r="H36" s="47"/>
      <c r="I36" s="2"/>
      <c r="J36" s="2"/>
      <c r="K36" s="64">
        <f>++SUMIFS(RRHH!$M:$M,RRHH!$F:$F,'Programación No Medica'!B36,RRHH!$J:$J,'Programación No Medica'!D36)</f>
        <v>0</v>
      </c>
      <c r="L36" s="57">
        <f t="shared" si="0"/>
        <v>0</v>
      </c>
      <c r="M36" s="64">
        <f>++SUMIF(RRHH!F:F,'Programación No Medica'!B36,RRHH!$M:$M)</f>
        <v>0</v>
      </c>
      <c r="N36" s="2">
        <f>+SUMIFS(I:I,B:B,B36,D:D,D36)-K36</f>
        <v>0</v>
      </c>
      <c r="O36" s="60">
        <f>IFERROR((IFERROR(VLOOKUP(B36,RRHH!F:S,11,0),0)+IFERROR(VLOOKUP(B36,RRHH!F:S,12,0),0)+IFERROR(VLOOKUP(B36,RRHH!F:S,13,0),0)+IFERROR(VLOOKUP(B36,RRHH!F:S,14,0),0))/5*I36+(250.5-(IFERROR(VLOOKUP(B36,RRHH!F:S,11,0),0)+IFERROR(VLOOKUP(B36,RRHH!F:S,12,0),0)+IFERROR(VLOOKUP(B36,RRHH!F:S,13,0),0)+IFERROR(VLOOKUP(B36,RRHH!F:S,14,0),0)))/5*(IFERROR(VLOOKUP(B36,RRHH!F:U,15,0),0)+IFERROR(VLOOKUP(B36,RRHH!F:U,16,0),0))/60*I36/M36,0)</f>
        <v>0</v>
      </c>
      <c r="P36" s="62" t="str">
        <f t="shared" si="1"/>
        <v/>
      </c>
      <c r="Q36" s="46" t="str">
        <f>+IFERROR(VLOOKUP(G36,Diccionarios!R:S,2,0),"Act. No ident")</f>
        <v>Act. No ident</v>
      </c>
    </row>
    <row r="37" spans="1:17" x14ac:dyDescent="0.25">
      <c r="A37" s="2"/>
      <c r="B37" s="2"/>
      <c r="C37" s="2"/>
      <c r="D37" s="2"/>
      <c r="E37" s="64" t="str">
        <f>+IFERROR(VLOOKUP(F37,Busc!$A$2:$B$11,2,0),"Prof No Val")</f>
        <v>Prof No Val</v>
      </c>
      <c r="F37" s="2"/>
      <c r="G37" s="64" t="str">
        <f>+IFERROR(VLOOKUP(H37,Diccionarios!Q:S,2,0),"Act No enc.")</f>
        <v>Act No enc.</v>
      </c>
      <c r="H37" s="47"/>
      <c r="I37" s="2"/>
      <c r="J37" s="2"/>
      <c r="K37" s="64">
        <f>++SUMIFS(RRHH!$M:$M,RRHH!$F:$F,'Programación No Medica'!B37,RRHH!$J:$J,'Programación No Medica'!D37)</f>
        <v>0</v>
      </c>
      <c r="L37" s="57">
        <f t="shared" si="0"/>
        <v>0</v>
      </c>
      <c r="M37" s="64">
        <f>++SUMIF(RRHH!F:F,'Programación No Medica'!B37,RRHH!$M:$M)</f>
        <v>0</v>
      </c>
      <c r="N37" s="2">
        <f>+SUMIFS(I:I,B:B,B37,D:D,D37)-K37</f>
        <v>0</v>
      </c>
      <c r="O37" s="60">
        <f>IFERROR((IFERROR(VLOOKUP(B37,RRHH!F:S,11,0),0)+IFERROR(VLOOKUP(B37,RRHH!F:S,12,0),0)+IFERROR(VLOOKUP(B37,RRHH!F:S,13,0),0)+IFERROR(VLOOKUP(B37,RRHH!F:S,14,0),0))/5*I37+(250.5-(IFERROR(VLOOKUP(B37,RRHH!F:S,11,0),0)+IFERROR(VLOOKUP(B37,RRHH!F:S,12,0),0)+IFERROR(VLOOKUP(B37,RRHH!F:S,13,0),0)+IFERROR(VLOOKUP(B37,RRHH!F:S,14,0),0)))/5*(IFERROR(VLOOKUP(B37,RRHH!F:U,15,0),0)+IFERROR(VLOOKUP(B37,RRHH!F:U,16,0),0))/60*I37/M37,0)</f>
        <v>0</v>
      </c>
      <c r="P37" s="62" t="str">
        <f t="shared" si="1"/>
        <v/>
      </c>
      <c r="Q37" s="46" t="str">
        <f>+IFERROR(VLOOKUP(G37,Diccionarios!R:S,2,0),"Act. No ident")</f>
        <v>Act. No ident</v>
      </c>
    </row>
    <row r="38" spans="1:17" x14ac:dyDescent="0.25">
      <c r="A38" s="2"/>
      <c r="B38" s="2"/>
      <c r="C38" s="2"/>
      <c r="D38" s="2"/>
      <c r="E38" s="64" t="str">
        <f>+IFERROR(VLOOKUP(F38,Busc!$A$2:$B$11,2,0),"Prof No Val")</f>
        <v>Prof No Val</v>
      </c>
      <c r="F38" s="2"/>
      <c r="G38" s="64" t="str">
        <f>+IFERROR(VLOOKUP(H38,Diccionarios!Q:S,2,0),"Act No enc.")</f>
        <v>Act No enc.</v>
      </c>
      <c r="H38" s="47"/>
      <c r="I38" s="2"/>
      <c r="J38" s="2"/>
      <c r="K38" s="64">
        <f>++SUMIFS(RRHH!$M:$M,RRHH!$F:$F,'Programación No Medica'!B38,RRHH!$J:$J,'Programación No Medica'!D38)</f>
        <v>0</v>
      </c>
      <c r="L38" s="57">
        <f t="shared" si="0"/>
        <v>0</v>
      </c>
      <c r="M38" s="64">
        <f>++SUMIF(RRHH!F:F,'Programación No Medica'!B38,RRHH!$M:$M)</f>
        <v>0</v>
      </c>
      <c r="N38" s="2">
        <f>+SUMIFS(I:I,B:B,B38,D:D,D38)-K38</f>
        <v>0</v>
      </c>
      <c r="O38" s="60">
        <f>IFERROR((IFERROR(VLOOKUP(B38,RRHH!F:S,11,0),0)+IFERROR(VLOOKUP(B38,RRHH!F:S,12,0),0)+IFERROR(VLOOKUP(B38,RRHH!F:S,13,0),0)+IFERROR(VLOOKUP(B38,RRHH!F:S,14,0),0))/5*I38+(250.5-(IFERROR(VLOOKUP(B38,RRHH!F:S,11,0),0)+IFERROR(VLOOKUP(B38,RRHH!F:S,12,0),0)+IFERROR(VLOOKUP(B38,RRHH!F:S,13,0),0)+IFERROR(VLOOKUP(B38,RRHH!F:S,14,0),0)))/5*(IFERROR(VLOOKUP(B38,RRHH!F:U,15,0),0)+IFERROR(VLOOKUP(B38,RRHH!F:U,16,0),0))/60*I38/M38,0)</f>
        <v>0</v>
      </c>
      <c r="P38" s="62" t="str">
        <f t="shared" si="1"/>
        <v/>
      </c>
      <c r="Q38" s="46" t="str">
        <f>+IFERROR(VLOOKUP(G38,Diccionarios!R:S,2,0),"Act. No ident")</f>
        <v>Act. No ident</v>
      </c>
    </row>
    <row r="39" spans="1:17" x14ac:dyDescent="0.25">
      <c r="A39" s="2"/>
      <c r="B39" s="2"/>
      <c r="C39" s="2"/>
      <c r="D39" s="2"/>
      <c r="E39" s="64" t="str">
        <f>+IFERROR(VLOOKUP(F39,Busc!$A$2:$B$11,2,0),"Prof No Val")</f>
        <v>Prof No Val</v>
      </c>
      <c r="F39" s="2"/>
      <c r="G39" s="64" t="str">
        <f>+IFERROR(VLOOKUP(H39,Diccionarios!Q:S,2,0),"Act No enc.")</f>
        <v>Act No enc.</v>
      </c>
      <c r="H39" s="47"/>
      <c r="I39" s="2"/>
      <c r="J39" s="2"/>
      <c r="K39" s="64">
        <f>++SUMIFS(RRHH!$M:$M,RRHH!$F:$F,'Programación No Medica'!B39,RRHH!$J:$J,'Programación No Medica'!D39)</f>
        <v>0</v>
      </c>
      <c r="L39" s="57">
        <f t="shared" si="0"/>
        <v>0</v>
      </c>
      <c r="M39" s="64">
        <f>++SUMIF(RRHH!F:F,'Programación No Medica'!B39,RRHH!$M:$M)</f>
        <v>0</v>
      </c>
      <c r="N39" s="2">
        <f>+SUMIFS(I:I,B:B,B39,D:D,D39)-K39</f>
        <v>0</v>
      </c>
      <c r="O39" s="60">
        <f>IFERROR((IFERROR(VLOOKUP(B39,RRHH!F:S,11,0),0)+IFERROR(VLOOKUP(B39,RRHH!F:S,12,0),0)+IFERROR(VLOOKUP(B39,RRHH!F:S,13,0),0)+IFERROR(VLOOKUP(B39,RRHH!F:S,14,0),0))/5*I39+(250.5-(IFERROR(VLOOKUP(B39,RRHH!F:S,11,0),0)+IFERROR(VLOOKUP(B39,RRHH!F:S,12,0),0)+IFERROR(VLOOKUP(B39,RRHH!F:S,13,0),0)+IFERROR(VLOOKUP(B39,RRHH!F:S,14,0),0)))/5*(IFERROR(VLOOKUP(B39,RRHH!F:U,15,0),0)+IFERROR(VLOOKUP(B39,RRHH!F:U,16,0),0))/60*I39/M39,0)</f>
        <v>0</v>
      </c>
      <c r="P39" s="62" t="str">
        <f t="shared" si="1"/>
        <v/>
      </c>
      <c r="Q39" s="46" t="str">
        <f>+IFERROR(VLOOKUP(G39,Diccionarios!R:S,2,0),"Act. No ident")</f>
        <v>Act. No ident</v>
      </c>
    </row>
    <row r="40" spans="1:17" x14ac:dyDescent="0.25">
      <c r="A40" s="2"/>
      <c r="B40" s="2"/>
      <c r="C40" s="2"/>
      <c r="D40" s="2"/>
      <c r="E40" s="64" t="str">
        <f>+IFERROR(VLOOKUP(F40,Busc!$A$2:$B$11,2,0),"Prof No Val")</f>
        <v>Prof No Val</v>
      </c>
      <c r="F40" s="2"/>
      <c r="G40" s="64" t="str">
        <f>+IFERROR(VLOOKUP(H40,Diccionarios!Q:S,2,0),"Act No enc.")</f>
        <v>Act No enc.</v>
      </c>
      <c r="H40" s="47"/>
      <c r="I40" s="2"/>
      <c r="J40" s="2"/>
      <c r="K40" s="64">
        <f>++SUMIFS(RRHH!$M:$M,RRHH!$F:$F,'Programación No Medica'!B40,RRHH!$J:$J,'Programación No Medica'!D40)</f>
        <v>0</v>
      </c>
      <c r="L40" s="57">
        <f t="shared" si="0"/>
        <v>0</v>
      </c>
      <c r="M40" s="64">
        <f>++SUMIF(RRHH!F:F,'Programación No Medica'!B40,RRHH!$M:$M)</f>
        <v>0</v>
      </c>
      <c r="N40" s="2">
        <f>+SUMIFS(I:I,B:B,B40,D:D,D40)-K40</f>
        <v>0</v>
      </c>
      <c r="O40" s="60">
        <f>IFERROR((IFERROR(VLOOKUP(B40,RRHH!F:S,11,0),0)+IFERROR(VLOOKUP(B40,RRHH!F:S,12,0),0)+IFERROR(VLOOKUP(B40,RRHH!F:S,13,0),0)+IFERROR(VLOOKUP(B40,RRHH!F:S,14,0),0))/5*I40+(250.5-(IFERROR(VLOOKUP(B40,RRHH!F:S,11,0),0)+IFERROR(VLOOKUP(B40,RRHH!F:S,12,0),0)+IFERROR(VLOOKUP(B40,RRHH!F:S,13,0),0)+IFERROR(VLOOKUP(B40,RRHH!F:S,14,0),0)))/5*(IFERROR(VLOOKUP(B40,RRHH!F:U,15,0),0)+IFERROR(VLOOKUP(B40,RRHH!F:U,16,0),0))/60*I40/M40,0)</f>
        <v>0</v>
      </c>
      <c r="P40" s="62" t="str">
        <f t="shared" si="1"/>
        <v/>
      </c>
      <c r="Q40" s="46" t="str">
        <f>+IFERROR(VLOOKUP(G40,Diccionarios!R:S,2,0),"Act. No ident")</f>
        <v>Act. No ident</v>
      </c>
    </row>
    <row r="41" spans="1:17" x14ac:dyDescent="0.25">
      <c r="A41" s="2"/>
      <c r="B41" s="2"/>
      <c r="C41" s="2"/>
      <c r="D41" s="2"/>
      <c r="E41" s="64" t="str">
        <f>+IFERROR(VLOOKUP(F41,Busc!$A$2:$B$11,2,0),"Prof No Val")</f>
        <v>Prof No Val</v>
      </c>
      <c r="F41" s="2"/>
      <c r="G41" s="64" t="str">
        <f>+IFERROR(VLOOKUP(H41,Diccionarios!Q:S,2,0),"Act No enc.")</f>
        <v>Act No enc.</v>
      </c>
      <c r="H41" s="47"/>
      <c r="I41" s="2"/>
      <c r="J41" s="2"/>
      <c r="K41" s="64">
        <f>++SUMIFS(RRHH!$M:$M,RRHH!$F:$F,'Programación No Medica'!B41,RRHH!$J:$J,'Programación No Medica'!D41)</f>
        <v>0</v>
      </c>
      <c r="L41" s="57">
        <f t="shared" si="0"/>
        <v>0</v>
      </c>
      <c r="M41" s="64">
        <f>++SUMIF(RRHH!F:F,'Programación No Medica'!B41,RRHH!$M:$M)</f>
        <v>0</v>
      </c>
      <c r="N41" s="2">
        <f>+SUMIFS(I:I,B:B,B41,D:D,D41)-K41</f>
        <v>0</v>
      </c>
      <c r="O41" s="60">
        <f>IFERROR((IFERROR(VLOOKUP(B41,RRHH!F:S,11,0),0)+IFERROR(VLOOKUP(B41,RRHH!F:S,12,0),0)+IFERROR(VLOOKUP(B41,RRHH!F:S,13,0),0)+IFERROR(VLOOKUP(B41,RRHH!F:S,14,0),0))/5*I41+(250.5-(IFERROR(VLOOKUP(B41,RRHH!F:S,11,0),0)+IFERROR(VLOOKUP(B41,RRHH!F:S,12,0),0)+IFERROR(VLOOKUP(B41,RRHH!F:S,13,0),0)+IFERROR(VLOOKUP(B41,RRHH!F:S,14,0),0)))/5*(IFERROR(VLOOKUP(B41,RRHH!F:U,15,0),0)+IFERROR(VLOOKUP(B41,RRHH!F:U,16,0),0))/60*I41/M41,0)</f>
        <v>0</v>
      </c>
      <c r="P41" s="62" t="str">
        <f t="shared" si="1"/>
        <v/>
      </c>
      <c r="Q41" s="46" t="str">
        <f>+IFERROR(VLOOKUP(G41,Diccionarios!R:S,2,0),"Act. No ident")</f>
        <v>Act. No ident</v>
      </c>
    </row>
    <row r="42" spans="1:17" x14ac:dyDescent="0.25">
      <c r="A42" s="2"/>
      <c r="B42" s="2"/>
      <c r="C42" s="2"/>
      <c r="D42" s="2"/>
      <c r="E42" s="64" t="str">
        <f>+IFERROR(VLOOKUP(F42,Busc!$A$2:$B$11,2,0),"Prof No Val")</f>
        <v>Prof No Val</v>
      </c>
      <c r="F42" s="2"/>
      <c r="G42" s="64" t="str">
        <f>+IFERROR(VLOOKUP(H42,Diccionarios!Q:S,2,0),"Act No enc.")</f>
        <v>Act No enc.</v>
      </c>
      <c r="H42" s="47"/>
      <c r="I42" s="2"/>
      <c r="J42" s="2"/>
      <c r="K42" s="64">
        <f>++SUMIFS(RRHH!$M:$M,RRHH!$F:$F,'Programación No Medica'!B42,RRHH!$J:$J,'Programación No Medica'!D42)</f>
        <v>0</v>
      </c>
      <c r="L42" s="57">
        <f t="shared" si="0"/>
        <v>0</v>
      </c>
      <c r="M42" s="64">
        <f>++SUMIF(RRHH!F:F,'Programación No Medica'!B42,RRHH!$M:$M)</f>
        <v>0</v>
      </c>
      <c r="N42" s="2">
        <f>+SUMIFS(I:I,B:B,B42,D:D,D42)-K42</f>
        <v>0</v>
      </c>
      <c r="O42" s="60">
        <f>IFERROR((IFERROR(VLOOKUP(B42,RRHH!F:S,11,0),0)+IFERROR(VLOOKUP(B42,RRHH!F:S,12,0),0)+IFERROR(VLOOKUP(B42,RRHH!F:S,13,0),0)+IFERROR(VLOOKUP(B42,RRHH!F:S,14,0),0))/5*I42+(250.5-(IFERROR(VLOOKUP(B42,RRHH!F:S,11,0),0)+IFERROR(VLOOKUP(B42,RRHH!F:S,12,0),0)+IFERROR(VLOOKUP(B42,RRHH!F:S,13,0),0)+IFERROR(VLOOKUP(B42,RRHH!F:S,14,0),0)))/5*(IFERROR(VLOOKUP(B42,RRHH!F:U,15,0),0)+IFERROR(VLOOKUP(B42,RRHH!F:U,16,0),0))/60*I42/M42,0)</f>
        <v>0</v>
      </c>
      <c r="P42" s="62" t="str">
        <f t="shared" si="1"/>
        <v/>
      </c>
      <c r="Q42" s="46" t="str">
        <f>+IFERROR(VLOOKUP(G42,Diccionarios!R:S,2,0),"Act. No ident")</f>
        <v>Act. No ident</v>
      </c>
    </row>
    <row r="43" spans="1:17" x14ac:dyDescent="0.25">
      <c r="A43" s="2"/>
      <c r="B43" s="2"/>
      <c r="C43" s="2"/>
      <c r="D43" s="2"/>
      <c r="E43" s="64" t="str">
        <f>+IFERROR(VLOOKUP(F43,Busc!$A$2:$B$11,2,0),"Prof No Val")</f>
        <v>Prof No Val</v>
      </c>
      <c r="F43" s="2"/>
      <c r="G43" s="64" t="str">
        <f>+IFERROR(VLOOKUP(H43,Diccionarios!Q:S,2,0),"Act No enc.")</f>
        <v>Act No enc.</v>
      </c>
      <c r="H43" s="47"/>
      <c r="I43" s="2"/>
      <c r="J43" s="2"/>
      <c r="K43" s="64">
        <f>++SUMIFS(RRHH!$M:$M,RRHH!$F:$F,'Programación No Medica'!B43,RRHH!$J:$J,'Programación No Medica'!D43)</f>
        <v>0</v>
      </c>
      <c r="L43" s="57">
        <f t="shared" si="0"/>
        <v>0</v>
      </c>
      <c r="M43" s="64">
        <f>++SUMIF(RRHH!F:F,'Programación No Medica'!B43,RRHH!$M:$M)</f>
        <v>0</v>
      </c>
      <c r="N43" s="2">
        <f>+SUMIFS(I:I,B:B,B43,D:D,D43)-K43</f>
        <v>0</v>
      </c>
      <c r="O43" s="60">
        <f>IFERROR((IFERROR(VLOOKUP(B43,RRHH!F:S,11,0),0)+IFERROR(VLOOKUP(B43,RRHH!F:S,12,0),0)+IFERROR(VLOOKUP(B43,RRHH!F:S,13,0),0)+IFERROR(VLOOKUP(B43,RRHH!F:S,14,0),0))/5*I43+(250.5-(IFERROR(VLOOKUP(B43,RRHH!F:S,11,0),0)+IFERROR(VLOOKUP(B43,RRHH!F:S,12,0),0)+IFERROR(VLOOKUP(B43,RRHH!F:S,13,0),0)+IFERROR(VLOOKUP(B43,RRHH!F:S,14,0),0)))/5*(IFERROR(VLOOKUP(B43,RRHH!F:U,15,0),0)+IFERROR(VLOOKUP(B43,RRHH!F:U,16,0),0))/60*I43/M43,0)</f>
        <v>0</v>
      </c>
      <c r="P43" s="62" t="str">
        <f t="shared" si="1"/>
        <v/>
      </c>
      <c r="Q43" s="46" t="str">
        <f>+IFERROR(VLOOKUP(G43,Diccionarios!R:S,2,0),"Act. No ident")</f>
        <v>Act. No ident</v>
      </c>
    </row>
    <row r="44" spans="1:17" x14ac:dyDescent="0.25">
      <c r="A44" s="2"/>
      <c r="B44" s="2"/>
      <c r="C44" s="2"/>
      <c r="D44" s="2"/>
      <c r="E44" s="64" t="str">
        <f>+IFERROR(VLOOKUP(F44,Busc!$A$2:$B$11,2,0),"Prof No Val")</f>
        <v>Prof No Val</v>
      </c>
      <c r="F44" s="2"/>
      <c r="G44" s="64" t="str">
        <f>+IFERROR(VLOOKUP(H44,Diccionarios!Q:S,2,0),"Act No enc.")</f>
        <v>Act No enc.</v>
      </c>
      <c r="H44" s="47"/>
      <c r="I44" s="2"/>
      <c r="J44" s="2"/>
      <c r="K44" s="64">
        <f>++SUMIFS(RRHH!$M:$M,RRHH!$F:$F,'Programación No Medica'!B44,RRHH!$J:$J,'Programación No Medica'!D44)</f>
        <v>0</v>
      </c>
      <c r="L44" s="57">
        <f t="shared" si="0"/>
        <v>0</v>
      </c>
      <c r="M44" s="64">
        <f>++SUMIF(RRHH!F:F,'Programación No Medica'!B44,RRHH!$M:$M)</f>
        <v>0</v>
      </c>
      <c r="N44" s="2">
        <f>+SUMIFS(I:I,B:B,B44,D:D,D44)-K44</f>
        <v>0</v>
      </c>
      <c r="O44" s="60">
        <f>IFERROR((IFERROR(VLOOKUP(B44,RRHH!F:S,11,0),0)+IFERROR(VLOOKUP(B44,RRHH!F:S,12,0),0)+IFERROR(VLOOKUP(B44,RRHH!F:S,13,0),0)+IFERROR(VLOOKUP(B44,RRHH!F:S,14,0),0))/5*I44+(250.5-(IFERROR(VLOOKUP(B44,RRHH!F:S,11,0),0)+IFERROR(VLOOKUP(B44,RRHH!F:S,12,0),0)+IFERROR(VLOOKUP(B44,RRHH!F:S,13,0),0)+IFERROR(VLOOKUP(B44,RRHH!F:S,14,0),0)))/5*(IFERROR(VLOOKUP(B44,RRHH!F:U,15,0),0)+IFERROR(VLOOKUP(B44,RRHH!F:U,16,0),0))/60*I44/M44,0)</f>
        <v>0</v>
      </c>
      <c r="P44" s="62" t="str">
        <f t="shared" si="1"/>
        <v/>
      </c>
      <c r="Q44" s="46" t="str">
        <f>+IFERROR(VLOOKUP(G44,Diccionarios!R:S,2,0),"Act. No ident")</f>
        <v>Act. No ident</v>
      </c>
    </row>
    <row r="45" spans="1:17" x14ac:dyDescent="0.25">
      <c r="A45" s="2"/>
      <c r="B45" s="2"/>
      <c r="C45" s="2"/>
      <c r="D45" s="2"/>
      <c r="E45" s="64" t="str">
        <f>+IFERROR(VLOOKUP(F45,Busc!$A$2:$B$11,2,0),"Prof No Val")</f>
        <v>Prof No Val</v>
      </c>
      <c r="F45" s="2"/>
      <c r="G45" s="64" t="str">
        <f>+IFERROR(VLOOKUP(H45,Diccionarios!Q:S,2,0),"Act No enc.")</f>
        <v>Act No enc.</v>
      </c>
      <c r="H45" s="47"/>
      <c r="I45" s="2"/>
      <c r="J45" s="2"/>
      <c r="K45" s="64">
        <f>++SUMIFS(RRHH!$M:$M,RRHH!$F:$F,'Programación No Medica'!B45,RRHH!$J:$J,'Programación No Medica'!D45)</f>
        <v>0</v>
      </c>
      <c r="L45" s="57">
        <f t="shared" si="0"/>
        <v>0</v>
      </c>
      <c r="M45" s="64">
        <f>++SUMIF(RRHH!F:F,'Programación No Medica'!B45,RRHH!$M:$M)</f>
        <v>0</v>
      </c>
      <c r="N45" s="2">
        <f>+SUMIFS(I:I,B:B,B45,D:D,D45)-K45</f>
        <v>0</v>
      </c>
      <c r="O45" s="60">
        <f>IFERROR((IFERROR(VLOOKUP(B45,RRHH!F:S,11,0),0)+IFERROR(VLOOKUP(B45,RRHH!F:S,12,0),0)+IFERROR(VLOOKUP(B45,RRHH!F:S,13,0),0)+IFERROR(VLOOKUP(B45,RRHH!F:S,14,0),0))/5*I45+(250.5-(IFERROR(VLOOKUP(B45,RRHH!F:S,11,0),0)+IFERROR(VLOOKUP(B45,RRHH!F:S,12,0),0)+IFERROR(VLOOKUP(B45,RRHH!F:S,13,0),0)+IFERROR(VLOOKUP(B45,RRHH!F:S,14,0),0)))/5*(IFERROR(VLOOKUP(B45,RRHH!F:U,15,0),0)+IFERROR(VLOOKUP(B45,RRHH!F:U,16,0),0))/60*I45/M45,0)</f>
        <v>0</v>
      </c>
      <c r="P45" s="62" t="str">
        <f t="shared" si="1"/>
        <v/>
      </c>
      <c r="Q45" s="46" t="str">
        <f>+IFERROR(VLOOKUP(G45,Diccionarios!R:S,2,0),"Act. No ident")</f>
        <v>Act. No ident</v>
      </c>
    </row>
    <row r="46" spans="1:17" x14ac:dyDescent="0.25">
      <c r="A46" s="2"/>
      <c r="B46" s="2"/>
      <c r="C46" s="2"/>
      <c r="D46" s="2"/>
      <c r="E46" s="64" t="str">
        <f>+IFERROR(VLOOKUP(F46,Busc!$A$2:$B$11,2,0),"Prof No Val")</f>
        <v>Prof No Val</v>
      </c>
      <c r="F46" s="2"/>
      <c r="G46" s="64" t="str">
        <f>+IFERROR(VLOOKUP(H46,Diccionarios!Q:S,2,0),"Act No enc.")</f>
        <v>Act No enc.</v>
      </c>
      <c r="H46" s="47"/>
      <c r="I46" s="2"/>
      <c r="J46" s="2"/>
      <c r="K46" s="64">
        <f>++SUMIFS(RRHH!$M:$M,RRHH!$F:$F,'Programación No Medica'!B46,RRHH!$J:$J,'Programación No Medica'!D46)</f>
        <v>0</v>
      </c>
      <c r="L46" s="57">
        <f t="shared" si="0"/>
        <v>0</v>
      </c>
      <c r="M46" s="64">
        <f>++SUMIF(RRHH!F:F,'Programación No Medica'!B46,RRHH!$M:$M)</f>
        <v>0</v>
      </c>
      <c r="N46" s="2">
        <f>+SUMIFS(I:I,B:B,B46,D:D,D46)-K46</f>
        <v>0</v>
      </c>
      <c r="O46" s="60">
        <f>IFERROR((IFERROR(VLOOKUP(B46,RRHH!F:S,11,0),0)+IFERROR(VLOOKUP(B46,RRHH!F:S,12,0),0)+IFERROR(VLOOKUP(B46,RRHH!F:S,13,0),0)+IFERROR(VLOOKUP(B46,RRHH!F:S,14,0),0))/5*I46+(250.5-(IFERROR(VLOOKUP(B46,RRHH!F:S,11,0),0)+IFERROR(VLOOKUP(B46,RRHH!F:S,12,0),0)+IFERROR(VLOOKUP(B46,RRHH!F:S,13,0),0)+IFERROR(VLOOKUP(B46,RRHH!F:S,14,0),0)))/5*(IFERROR(VLOOKUP(B46,RRHH!F:U,15,0),0)+IFERROR(VLOOKUP(B46,RRHH!F:U,16,0),0))/60*I46/M46,0)</f>
        <v>0</v>
      </c>
      <c r="P46" s="62" t="str">
        <f t="shared" si="1"/>
        <v/>
      </c>
      <c r="Q46" s="46" t="str">
        <f>+IFERROR(VLOOKUP(G46,Diccionarios!R:S,2,0),"Act. No ident")</f>
        <v>Act. No ident</v>
      </c>
    </row>
    <row r="47" spans="1:17" x14ac:dyDescent="0.25">
      <c r="A47" s="2"/>
      <c r="B47" s="2"/>
      <c r="C47" s="2"/>
      <c r="D47" s="2"/>
      <c r="E47" s="64" t="str">
        <f>+IFERROR(VLOOKUP(F47,Busc!$A$2:$B$11,2,0),"Prof No Val")</f>
        <v>Prof No Val</v>
      </c>
      <c r="F47" s="2"/>
      <c r="G47" s="64" t="str">
        <f>+IFERROR(VLOOKUP(H47,Diccionarios!Q:S,2,0),"Act No enc.")</f>
        <v>Act No enc.</v>
      </c>
      <c r="H47" s="47"/>
      <c r="I47" s="2"/>
      <c r="J47" s="2"/>
      <c r="K47" s="64">
        <f>++SUMIFS(RRHH!$M:$M,RRHH!$F:$F,'Programación No Medica'!B47,RRHH!$J:$J,'Programación No Medica'!D47)</f>
        <v>0</v>
      </c>
      <c r="L47" s="57">
        <f t="shared" si="0"/>
        <v>0</v>
      </c>
      <c r="M47" s="64">
        <f>++SUMIF(RRHH!F:F,'Programación No Medica'!B47,RRHH!$M:$M)</f>
        <v>0</v>
      </c>
      <c r="N47" s="2">
        <f>+SUMIFS(I:I,B:B,B47,D:D,D47)-K47</f>
        <v>0</v>
      </c>
      <c r="O47" s="60">
        <f>IFERROR((IFERROR(VLOOKUP(B47,RRHH!F:S,11,0),0)+IFERROR(VLOOKUP(B47,RRHH!F:S,12,0),0)+IFERROR(VLOOKUP(B47,RRHH!F:S,13,0),0)+IFERROR(VLOOKUP(B47,RRHH!F:S,14,0),0))/5*I47+(250.5-(IFERROR(VLOOKUP(B47,RRHH!F:S,11,0),0)+IFERROR(VLOOKUP(B47,RRHH!F:S,12,0),0)+IFERROR(VLOOKUP(B47,RRHH!F:S,13,0),0)+IFERROR(VLOOKUP(B47,RRHH!F:S,14,0),0)))/5*(IFERROR(VLOOKUP(B47,RRHH!F:U,15,0),0)+IFERROR(VLOOKUP(B47,RRHH!F:U,16,0),0))/60*I47/M47,0)</f>
        <v>0</v>
      </c>
      <c r="P47" s="62" t="str">
        <f t="shared" si="1"/>
        <v/>
      </c>
      <c r="Q47" s="46" t="str">
        <f>+IFERROR(VLOOKUP(G47,Diccionarios!R:S,2,0),"Act. No ident")</f>
        <v>Act. No ident</v>
      </c>
    </row>
    <row r="48" spans="1:17" x14ac:dyDescent="0.25">
      <c r="A48" s="2"/>
      <c r="B48" s="2"/>
      <c r="C48" s="2"/>
      <c r="D48" s="2"/>
      <c r="E48" s="64" t="str">
        <f>+IFERROR(VLOOKUP(F48,Busc!$A$2:$B$11,2,0),"Prof No Val")</f>
        <v>Prof No Val</v>
      </c>
      <c r="F48" s="2"/>
      <c r="G48" s="64" t="str">
        <f>+IFERROR(VLOOKUP(H48,Diccionarios!Q:S,2,0),"Act No enc.")</f>
        <v>Act No enc.</v>
      </c>
      <c r="H48" s="47"/>
      <c r="I48" s="2"/>
      <c r="J48" s="2"/>
      <c r="K48" s="64">
        <f>++SUMIFS(RRHH!$M:$M,RRHH!$F:$F,'Programación No Medica'!B48,RRHH!$J:$J,'Programación No Medica'!D48)</f>
        <v>0</v>
      </c>
      <c r="L48" s="57">
        <f t="shared" si="0"/>
        <v>0</v>
      </c>
      <c r="M48" s="64">
        <f>++SUMIF(RRHH!F:F,'Programación No Medica'!B48,RRHH!$M:$M)</f>
        <v>0</v>
      </c>
      <c r="N48" s="2">
        <f>+SUMIFS(I:I,B:B,B48,D:D,D48)-K48</f>
        <v>0</v>
      </c>
      <c r="O48" s="60">
        <f>IFERROR((IFERROR(VLOOKUP(B48,RRHH!F:S,11,0),0)+IFERROR(VLOOKUP(B48,RRHH!F:S,12,0),0)+IFERROR(VLOOKUP(B48,RRHH!F:S,13,0),0)+IFERROR(VLOOKUP(B48,RRHH!F:S,14,0),0))/5*I48+(250.5-(IFERROR(VLOOKUP(B48,RRHH!F:S,11,0),0)+IFERROR(VLOOKUP(B48,RRHH!F:S,12,0),0)+IFERROR(VLOOKUP(B48,RRHH!F:S,13,0),0)+IFERROR(VLOOKUP(B48,RRHH!F:S,14,0),0)))/5*(IFERROR(VLOOKUP(B48,RRHH!F:U,15,0),0)+IFERROR(VLOOKUP(B48,RRHH!F:U,16,0),0))/60*I48/M48,0)</f>
        <v>0</v>
      </c>
      <c r="P48" s="62" t="str">
        <f t="shared" si="1"/>
        <v/>
      </c>
      <c r="Q48" s="46" t="str">
        <f>+IFERROR(VLOOKUP(G48,Diccionarios!R:S,2,0),"Act. No ident")</f>
        <v>Act. No ident</v>
      </c>
    </row>
    <row r="49" spans="1:17" x14ac:dyDescent="0.25">
      <c r="A49" s="2"/>
      <c r="B49" s="2"/>
      <c r="C49" s="2"/>
      <c r="D49" s="2"/>
      <c r="E49" s="64" t="str">
        <f>+IFERROR(VLOOKUP(F49,Busc!$A$2:$B$11,2,0),"Prof No Val")</f>
        <v>Prof No Val</v>
      </c>
      <c r="F49" s="2"/>
      <c r="G49" s="64" t="str">
        <f>+IFERROR(VLOOKUP(H49,Diccionarios!Q:S,2,0),"Act No enc.")</f>
        <v>Act No enc.</v>
      </c>
      <c r="H49" s="47"/>
      <c r="I49" s="2"/>
      <c r="J49" s="2"/>
      <c r="K49" s="64">
        <f>++SUMIFS(RRHH!$M:$M,RRHH!$F:$F,'Programación No Medica'!B49,RRHH!$J:$J,'Programación No Medica'!D49)</f>
        <v>0</v>
      </c>
      <c r="L49" s="57">
        <f t="shared" si="0"/>
        <v>0</v>
      </c>
      <c r="M49" s="64">
        <f>++SUMIF(RRHH!F:F,'Programación No Medica'!B49,RRHH!$M:$M)</f>
        <v>0</v>
      </c>
      <c r="N49" s="2">
        <f>+SUMIFS(I:I,B:B,B49,D:D,D49)-K49</f>
        <v>0</v>
      </c>
      <c r="O49" s="60">
        <f>IFERROR((IFERROR(VLOOKUP(B49,RRHH!F:S,11,0),0)+IFERROR(VLOOKUP(B49,RRHH!F:S,12,0),0)+IFERROR(VLOOKUP(B49,RRHH!F:S,13,0),0)+IFERROR(VLOOKUP(B49,RRHH!F:S,14,0),0))/5*I49+(250.5-(IFERROR(VLOOKUP(B49,RRHH!F:S,11,0),0)+IFERROR(VLOOKUP(B49,RRHH!F:S,12,0),0)+IFERROR(VLOOKUP(B49,RRHH!F:S,13,0),0)+IFERROR(VLOOKUP(B49,RRHH!F:S,14,0),0)))/5*(IFERROR(VLOOKUP(B49,RRHH!F:U,15,0),0)+IFERROR(VLOOKUP(B49,RRHH!F:U,16,0),0))/60*I49/M49,0)</f>
        <v>0</v>
      </c>
      <c r="P49" s="62" t="str">
        <f t="shared" si="1"/>
        <v/>
      </c>
      <c r="Q49" s="46" t="str">
        <f>+IFERROR(VLOOKUP(G49,Diccionarios!R:S,2,0),"Act. No ident")</f>
        <v>Act. No ident</v>
      </c>
    </row>
    <row r="50" spans="1:17" x14ac:dyDescent="0.25">
      <c r="A50" s="2"/>
      <c r="B50" s="2"/>
      <c r="C50" s="2"/>
      <c r="D50" s="2"/>
      <c r="E50" s="64" t="str">
        <f>+IFERROR(VLOOKUP(F50,Busc!$A$2:$B$11,2,0),"Prof No Val")</f>
        <v>Prof No Val</v>
      </c>
      <c r="F50" s="2"/>
      <c r="G50" s="64" t="str">
        <f>+IFERROR(VLOOKUP(H50,Diccionarios!Q:S,2,0),"Act No enc.")</f>
        <v>Act No enc.</v>
      </c>
      <c r="H50" s="47"/>
      <c r="I50" s="2"/>
      <c r="J50" s="2"/>
      <c r="K50" s="64">
        <f>++SUMIFS(RRHH!$M:$M,RRHH!$F:$F,'Programación No Medica'!B50,RRHH!$J:$J,'Programación No Medica'!D50)</f>
        <v>0</v>
      </c>
      <c r="L50" s="57">
        <f t="shared" si="0"/>
        <v>0</v>
      </c>
      <c r="M50" s="64">
        <f>++SUMIF(RRHH!F:F,'Programación No Medica'!B50,RRHH!$M:$M)</f>
        <v>0</v>
      </c>
      <c r="N50" s="2">
        <f>+SUMIFS(I:I,B:B,B50,D:D,D50)-K50</f>
        <v>0</v>
      </c>
      <c r="O50" s="60">
        <f>IFERROR((IFERROR(VLOOKUP(B50,RRHH!F:S,11,0),0)+IFERROR(VLOOKUP(B50,RRHH!F:S,12,0),0)+IFERROR(VLOOKUP(B50,RRHH!F:S,13,0),0)+IFERROR(VLOOKUP(B50,RRHH!F:S,14,0),0))/5*I50+(250.5-(IFERROR(VLOOKUP(B50,RRHH!F:S,11,0),0)+IFERROR(VLOOKUP(B50,RRHH!F:S,12,0),0)+IFERROR(VLOOKUP(B50,RRHH!F:S,13,0),0)+IFERROR(VLOOKUP(B50,RRHH!F:S,14,0),0)))/5*(IFERROR(VLOOKUP(B50,RRHH!F:U,15,0),0)+IFERROR(VLOOKUP(B50,RRHH!F:U,16,0),0))/60*I50/M50,0)</f>
        <v>0</v>
      </c>
      <c r="P50" s="62" t="str">
        <f t="shared" si="1"/>
        <v/>
      </c>
      <c r="Q50" s="46" t="str">
        <f>+IFERROR(VLOOKUP(G50,Diccionarios!R:S,2,0),"Act. No ident")</f>
        <v>Act. No ident</v>
      </c>
    </row>
    <row r="51" spans="1:17" x14ac:dyDescent="0.25">
      <c r="A51" s="2"/>
      <c r="B51" s="2"/>
      <c r="C51" s="2"/>
      <c r="D51" s="2"/>
      <c r="E51" s="64" t="str">
        <f>+IFERROR(VLOOKUP(F51,Busc!$A$2:$B$11,2,0),"Prof No Val")</f>
        <v>Prof No Val</v>
      </c>
      <c r="F51" s="2"/>
      <c r="G51" s="64" t="str">
        <f>+IFERROR(VLOOKUP(H51,Diccionarios!Q:S,2,0),"Act No enc.")</f>
        <v>Act No enc.</v>
      </c>
      <c r="H51" s="47"/>
      <c r="I51" s="2"/>
      <c r="J51" s="2"/>
      <c r="K51" s="64">
        <f>++SUMIFS(RRHH!$M:$M,RRHH!$F:$F,'Programación No Medica'!B51,RRHH!$J:$J,'Programación No Medica'!D51)</f>
        <v>0</v>
      </c>
      <c r="L51" s="57">
        <f t="shared" si="0"/>
        <v>0</v>
      </c>
      <c r="M51" s="64">
        <f>++SUMIF(RRHH!F:F,'Programación No Medica'!B51,RRHH!$M:$M)</f>
        <v>0</v>
      </c>
      <c r="N51" s="2">
        <f>+SUMIFS(I:I,B:B,B51,D:D,D51)-K51</f>
        <v>0</v>
      </c>
      <c r="O51" s="60">
        <f>IFERROR((IFERROR(VLOOKUP(B51,RRHH!F:S,11,0),0)+IFERROR(VLOOKUP(B51,RRHH!F:S,12,0),0)+IFERROR(VLOOKUP(B51,RRHH!F:S,13,0),0)+IFERROR(VLOOKUP(B51,RRHH!F:S,14,0),0))/5*I51+(250.5-(IFERROR(VLOOKUP(B51,RRHH!F:S,11,0),0)+IFERROR(VLOOKUP(B51,RRHH!F:S,12,0),0)+IFERROR(VLOOKUP(B51,RRHH!F:S,13,0),0)+IFERROR(VLOOKUP(B51,RRHH!F:S,14,0),0)))/5*(IFERROR(VLOOKUP(B51,RRHH!F:U,15,0),0)+IFERROR(VLOOKUP(B51,RRHH!F:U,16,0),0))/60*I51/M51,0)</f>
        <v>0</v>
      </c>
      <c r="P51" s="62" t="str">
        <f t="shared" si="1"/>
        <v/>
      </c>
      <c r="Q51" s="46" t="str">
        <f>+IFERROR(VLOOKUP(G51,Diccionarios!R:S,2,0),"Act. No ident")</f>
        <v>Act. No ident</v>
      </c>
    </row>
    <row r="52" spans="1:17" x14ac:dyDescent="0.25">
      <c r="A52" s="2"/>
      <c r="B52" s="2"/>
      <c r="C52" s="2"/>
      <c r="D52" s="2"/>
      <c r="E52" s="64" t="str">
        <f>+IFERROR(VLOOKUP(F52,Busc!$A$2:$B$11,2,0),"Prof No Val")</f>
        <v>Prof No Val</v>
      </c>
      <c r="F52" s="2"/>
      <c r="G52" s="64" t="str">
        <f>+IFERROR(VLOOKUP(H52,Diccionarios!Q:S,2,0),"Act No enc.")</f>
        <v>Act No enc.</v>
      </c>
      <c r="H52" s="47"/>
      <c r="I52" s="2"/>
      <c r="J52" s="2"/>
      <c r="K52" s="64">
        <f>++SUMIFS(RRHH!$M:$M,RRHH!$F:$F,'Programación No Medica'!B52,RRHH!$J:$J,'Programación No Medica'!D52)</f>
        <v>0</v>
      </c>
      <c r="L52" s="57">
        <f t="shared" si="0"/>
        <v>0</v>
      </c>
      <c r="M52" s="64">
        <f>++SUMIF(RRHH!F:F,'Programación No Medica'!B52,RRHH!$M:$M)</f>
        <v>0</v>
      </c>
      <c r="N52" s="2">
        <f>+SUMIFS(I:I,B:B,B52,D:D,D52)-K52</f>
        <v>0</v>
      </c>
      <c r="O52" s="60">
        <f>IFERROR((IFERROR(VLOOKUP(B52,RRHH!F:S,11,0),0)+IFERROR(VLOOKUP(B52,RRHH!F:S,12,0),0)+IFERROR(VLOOKUP(B52,RRHH!F:S,13,0),0)+IFERROR(VLOOKUP(B52,RRHH!F:S,14,0),0))/5*I52+(250.5-(IFERROR(VLOOKUP(B52,RRHH!F:S,11,0),0)+IFERROR(VLOOKUP(B52,RRHH!F:S,12,0),0)+IFERROR(VLOOKUP(B52,RRHH!F:S,13,0),0)+IFERROR(VLOOKUP(B52,RRHH!F:S,14,0),0)))/5*(IFERROR(VLOOKUP(B52,RRHH!F:U,15,0),0)+IFERROR(VLOOKUP(B52,RRHH!F:U,16,0),0))/60*I52/M52,0)</f>
        <v>0</v>
      </c>
      <c r="P52" s="62" t="str">
        <f t="shared" si="1"/>
        <v/>
      </c>
      <c r="Q52" s="46" t="str">
        <f>+IFERROR(VLOOKUP(G52,Diccionarios!R:S,2,0),"Act. No ident")</f>
        <v>Act. No ident</v>
      </c>
    </row>
    <row r="53" spans="1:17" x14ac:dyDescent="0.25">
      <c r="A53" s="2"/>
      <c r="B53" s="2"/>
      <c r="C53" s="2"/>
      <c r="D53" s="2"/>
      <c r="E53" s="64" t="str">
        <f>+IFERROR(VLOOKUP(F53,Busc!$A$2:$B$11,2,0),"Prof No Val")</f>
        <v>Prof No Val</v>
      </c>
      <c r="F53" s="2"/>
      <c r="G53" s="64" t="str">
        <f>+IFERROR(VLOOKUP(H53,Diccionarios!Q:S,2,0),"Act No enc.")</f>
        <v>Act No enc.</v>
      </c>
      <c r="H53" s="47"/>
      <c r="I53" s="2"/>
      <c r="J53" s="2"/>
      <c r="K53" s="64">
        <f>++SUMIFS(RRHH!$M:$M,RRHH!$F:$F,'Programación No Medica'!B53,RRHH!$J:$J,'Programación No Medica'!D53)</f>
        <v>0</v>
      </c>
      <c r="L53" s="57">
        <f t="shared" si="0"/>
        <v>0</v>
      </c>
      <c r="M53" s="64">
        <f>++SUMIF(RRHH!F:F,'Programación No Medica'!B53,RRHH!$M:$M)</f>
        <v>0</v>
      </c>
      <c r="N53" s="2">
        <f>+SUMIFS(I:I,B:B,B53,D:D,D53)-K53</f>
        <v>0</v>
      </c>
      <c r="O53" s="60">
        <f>IFERROR((IFERROR(VLOOKUP(B53,RRHH!F:S,11,0),0)+IFERROR(VLOOKUP(B53,RRHH!F:S,12,0),0)+IFERROR(VLOOKUP(B53,RRHH!F:S,13,0),0)+IFERROR(VLOOKUP(B53,RRHH!F:S,14,0),0))/5*I53+(250.5-(IFERROR(VLOOKUP(B53,RRHH!F:S,11,0),0)+IFERROR(VLOOKUP(B53,RRHH!F:S,12,0),0)+IFERROR(VLOOKUP(B53,RRHH!F:S,13,0),0)+IFERROR(VLOOKUP(B53,RRHH!F:S,14,0),0)))/5*(IFERROR(VLOOKUP(B53,RRHH!F:U,15,0),0)+IFERROR(VLOOKUP(B53,RRHH!F:U,16,0),0))/60*I53/M53,0)</f>
        <v>0</v>
      </c>
      <c r="P53" s="62" t="str">
        <f t="shared" si="1"/>
        <v/>
      </c>
      <c r="Q53" s="46" t="str">
        <f>+IFERROR(VLOOKUP(G53,Diccionarios!R:S,2,0),"Act. No ident")</f>
        <v>Act. No ident</v>
      </c>
    </row>
    <row r="54" spans="1:17" x14ac:dyDescent="0.25">
      <c r="A54" s="2"/>
      <c r="B54" s="2"/>
      <c r="C54" s="2"/>
      <c r="D54" s="2"/>
      <c r="E54" s="64" t="str">
        <f>+IFERROR(VLOOKUP(F54,Busc!$A$2:$B$11,2,0),"Prof No Val")</f>
        <v>Prof No Val</v>
      </c>
      <c r="F54" s="2"/>
      <c r="G54" s="64" t="str">
        <f>+IFERROR(VLOOKUP(H54,Diccionarios!Q:S,2,0),"Act No enc.")</f>
        <v>Act No enc.</v>
      </c>
      <c r="H54" s="47"/>
      <c r="I54" s="2"/>
      <c r="J54" s="2"/>
      <c r="K54" s="64">
        <f>++SUMIFS(RRHH!$M:$M,RRHH!$F:$F,'Programación No Medica'!B54,RRHH!$J:$J,'Programación No Medica'!D54)</f>
        <v>0</v>
      </c>
      <c r="L54" s="57">
        <f t="shared" si="0"/>
        <v>0</v>
      </c>
      <c r="M54" s="64">
        <f>++SUMIF(RRHH!F:F,'Programación No Medica'!B54,RRHH!$M:$M)</f>
        <v>0</v>
      </c>
      <c r="N54" s="2">
        <f>+SUMIFS(I:I,B:B,B54,D:D,D54)-K54</f>
        <v>0</v>
      </c>
      <c r="O54" s="60">
        <f>IFERROR((IFERROR(VLOOKUP(B54,RRHH!F:S,11,0),0)+IFERROR(VLOOKUP(B54,RRHH!F:S,12,0),0)+IFERROR(VLOOKUP(B54,RRHH!F:S,13,0),0)+IFERROR(VLOOKUP(B54,RRHH!F:S,14,0),0))/5*I54+(250.5-(IFERROR(VLOOKUP(B54,RRHH!F:S,11,0),0)+IFERROR(VLOOKUP(B54,RRHH!F:S,12,0),0)+IFERROR(VLOOKUP(B54,RRHH!F:S,13,0),0)+IFERROR(VLOOKUP(B54,RRHH!F:S,14,0),0)))/5*(IFERROR(VLOOKUP(B54,RRHH!F:U,15,0),0)+IFERROR(VLOOKUP(B54,RRHH!F:U,16,0),0))/60*I54/M54,0)</f>
        <v>0</v>
      </c>
      <c r="P54" s="62" t="str">
        <f t="shared" si="1"/>
        <v/>
      </c>
      <c r="Q54" s="46" t="str">
        <f>+IFERROR(VLOOKUP(G54,Diccionarios!R:S,2,0),"Act. No ident")</f>
        <v>Act. No ident</v>
      </c>
    </row>
    <row r="55" spans="1:17" x14ac:dyDescent="0.25">
      <c r="A55" s="2"/>
      <c r="B55" s="2"/>
      <c r="C55" s="2"/>
      <c r="D55" s="2"/>
      <c r="E55" s="64" t="str">
        <f>+IFERROR(VLOOKUP(F55,Busc!$A$2:$B$11,2,0),"Prof No Val")</f>
        <v>Prof No Val</v>
      </c>
      <c r="F55" s="2"/>
      <c r="G55" s="64" t="str">
        <f>+IFERROR(VLOOKUP(H55,Diccionarios!Q:S,2,0),"Act No enc.")</f>
        <v>Act No enc.</v>
      </c>
      <c r="H55" s="47"/>
      <c r="I55" s="2"/>
      <c r="J55" s="2"/>
      <c r="K55" s="64">
        <f>++SUMIFS(RRHH!$M:$M,RRHH!$F:$F,'Programación No Medica'!B55,RRHH!$J:$J,'Programación No Medica'!D55)</f>
        <v>0</v>
      </c>
      <c r="L55" s="57">
        <f t="shared" si="0"/>
        <v>0</v>
      </c>
      <c r="M55" s="64">
        <f>++SUMIF(RRHH!F:F,'Programación No Medica'!B55,RRHH!$M:$M)</f>
        <v>0</v>
      </c>
      <c r="N55" s="2">
        <f>+SUMIFS(I:I,B:B,B55,D:D,D55)-K55</f>
        <v>0</v>
      </c>
      <c r="O55" s="60">
        <f>IFERROR((IFERROR(VLOOKUP(B55,RRHH!F:S,11,0),0)+IFERROR(VLOOKUP(B55,RRHH!F:S,12,0),0)+IFERROR(VLOOKUP(B55,RRHH!F:S,13,0),0)+IFERROR(VLOOKUP(B55,RRHH!F:S,14,0),0))/5*I55+(250.5-(IFERROR(VLOOKUP(B55,RRHH!F:S,11,0),0)+IFERROR(VLOOKUP(B55,RRHH!F:S,12,0),0)+IFERROR(VLOOKUP(B55,RRHH!F:S,13,0),0)+IFERROR(VLOOKUP(B55,RRHH!F:S,14,0),0)))/5*(IFERROR(VLOOKUP(B55,RRHH!F:U,15,0),0)+IFERROR(VLOOKUP(B55,RRHH!F:U,16,0),0))/60*I55/M55,0)</f>
        <v>0</v>
      </c>
      <c r="P55" s="62" t="str">
        <f t="shared" si="1"/>
        <v/>
      </c>
      <c r="Q55" s="46" t="str">
        <f>+IFERROR(VLOOKUP(G55,Diccionarios!R:S,2,0),"Act. No ident")</f>
        <v>Act. No ident</v>
      </c>
    </row>
    <row r="56" spans="1:17" x14ac:dyDescent="0.25">
      <c r="A56" s="2"/>
      <c r="B56" s="2"/>
      <c r="C56" s="2"/>
      <c r="D56" s="2"/>
      <c r="E56" s="64" t="str">
        <f>+IFERROR(VLOOKUP(F56,Busc!$A$2:$B$11,2,0),"Prof No Val")</f>
        <v>Prof No Val</v>
      </c>
      <c r="F56" s="2"/>
      <c r="G56" s="64" t="str">
        <f>+IFERROR(VLOOKUP(H56,Diccionarios!Q:S,2,0),"Act No enc.")</f>
        <v>Act No enc.</v>
      </c>
      <c r="H56" s="47"/>
      <c r="I56" s="2"/>
      <c r="J56" s="2"/>
      <c r="K56" s="64">
        <f>++SUMIFS(RRHH!$M:$M,RRHH!$F:$F,'Programación No Medica'!B56,RRHH!$J:$J,'Programación No Medica'!D56)</f>
        <v>0</v>
      </c>
      <c r="L56" s="57">
        <f t="shared" si="0"/>
        <v>0</v>
      </c>
      <c r="M56" s="64">
        <f>++SUMIF(RRHH!F:F,'Programación No Medica'!B56,RRHH!$M:$M)</f>
        <v>0</v>
      </c>
      <c r="N56" s="2">
        <f>+SUMIFS(I:I,B:B,B56,D:D,D56)-K56</f>
        <v>0</v>
      </c>
      <c r="O56" s="60">
        <f>IFERROR((IFERROR(VLOOKUP(B56,RRHH!F:S,11,0),0)+IFERROR(VLOOKUP(B56,RRHH!F:S,12,0),0)+IFERROR(VLOOKUP(B56,RRHH!F:S,13,0),0)+IFERROR(VLOOKUP(B56,RRHH!F:S,14,0),0))/5*I56+(250.5-(IFERROR(VLOOKUP(B56,RRHH!F:S,11,0),0)+IFERROR(VLOOKUP(B56,RRHH!F:S,12,0),0)+IFERROR(VLOOKUP(B56,RRHH!F:S,13,0),0)+IFERROR(VLOOKUP(B56,RRHH!F:S,14,0),0)))/5*(IFERROR(VLOOKUP(B56,RRHH!F:U,15,0),0)+IFERROR(VLOOKUP(B56,RRHH!F:U,16,0),0))/60*I56/M56,0)</f>
        <v>0</v>
      </c>
      <c r="P56" s="62" t="str">
        <f t="shared" si="1"/>
        <v/>
      </c>
      <c r="Q56" s="46" t="str">
        <f>+IFERROR(VLOOKUP(G56,Diccionarios!R:S,2,0),"Act. No ident")</f>
        <v>Act. No ident</v>
      </c>
    </row>
    <row r="57" spans="1:17" x14ac:dyDescent="0.25">
      <c r="A57" s="2"/>
      <c r="B57" s="2"/>
      <c r="C57" s="2"/>
      <c r="D57" s="2"/>
      <c r="E57" s="64" t="str">
        <f>+IFERROR(VLOOKUP(F57,Busc!$A$2:$B$11,2,0),"Prof No Val")</f>
        <v>Prof No Val</v>
      </c>
      <c r="F57" s="2"/>
      <c r="G57" s="64" t="str">
        <f>+IFERROR(VLOOKUP(H57,Diccionarios!Q:S,2,0),"Act No enc.")</f>
        <v>Act No enc.</v>
      </c>
      <c r="H57" s="47"/>
      <c r="I57" s="2"/>
      <c r="J57" s="2"/>
      <c r="K57" s="64">
        <f>++SUMIFS(RRHH!$M:$M,RRHH!$F:$F,'Programación No Medica'!B57,RRHH!$J:$J,'Programación No Medica'!D57)</f>
        <v>0</v>
      </c>
      <c r="L57" s="57">
        <f t="shared" si="0"/>
        <v>0</v>
      </c>
      <c r="M57" s="64">
        <f>++SUMIF(RRHH!F:F,'Programación No Medica'!B57,RRHH!$M:$M)</f>
        <v>0</v>
      </c>
      <c r="N57" s="2">
        <f>+SUMIFS(I:I,B:B,B57,D:D,D57)-K57</f>
        <v>0</v>
      </c>
      <c r="O57" s="60">
        <f>IFERROR((IFERROR(VLOOKUP(B57,RRHH!F:S,11,0),0)+IFERROR(VLOOKUP(B57,RRHH!F:S,12,0),0)+IFERROR(VLOOKUP(B57,RRHH!F:S,13,0),0)+IFERROR(VLOOKUP(B57,RRHH!F:S,14,0),0))/5*I57+(250.5-(IFERROR(VLOOKUP(B57,RRHH!F:S,11,0),0)+IFERROR(VLOOKUP(B57,RRHH!F:S,12,0),0)+IFERROR(VLOOKUP(B57,RRHH!F:S,13,0),0)+IFERROR(VLOOKUP(B57,RRHH!F:S,14,0),0)))/5*(IFERROR(VLOOKUP(B57,RRHH!F:U,15,0),0)+IFERROR(VLOOKUP(B57,RRHH!F:U,16,0),0))/60*I57/M57,0)</f>
        <v>0</v>
      </c>
      <c r="P57" s="62" t="str">
        <f t="shared" si="1"/>
        <v/>
      </c>
      <c r="Q57" s="46" t="str">
        <f>+IFERROR(VLOOKUP(G57,Diccionarios!R:S,2,0),"Act. No ident")</f>
        <v>Act. No ident</v>
      </c>
    </row>
    <row r="58" spans="1:17" x14ac:dyDescent="0.25">
      <c r="A58" s="2"/>
      <c r="B58" s="2"/>
      <c r="C58" s="2"/>
      <c r="D58" s="2"/>
      <c r="E58" s="64" t="str">
        <f>+IFERROR(VLOOKUP(F58,Busc!$A$2:$B$11,2,0),"Prof No Val")</f>
        <v>Prof No Val</v>
      </c>
      <c r="F58" s="2"/>
      <c r="G58" s="64" t="str">
        <f>+IFERROR(VLOOKUP(H58,Diccionarios!Q:S,2,0),"Act No enc.")</f>
        <v>Act No enc.</v>
      </c>
      <c r="H58" s="47"/>
      <c r="I58" s="2"/>
      <c r="J58" s="2"/>
      <c r="K58" s="64">
        <f>++SUMIFS(RRHH!$M:$M,RRHH!$F:$F,'Programación No Medica'!B58,RRHH!$J:$J,'Programación No Medica'!D58)</f>
        <v>0</v>
      </c>
      <c r="L58" s="57">
        <f t="shared" si="0"/>
        <v>0</v>
      </c>
      <c r="M58" s="64">
        <f>++SUMIF(RRHH!F:F,'Programación No Medica'!B58,RRHH!$M:$M)</f>
        <v>0</v>
      </c>
      <c r="N58" s="2">
        <f>+SUMIFS(I:I,B:B,B58,D:D,D58)-K58</f>
        <v>0</v>
      </c>
      <c r="O58" s="60">
        <f>IFERROR((IFERROR(VLOOKUP(B58,RRHH!F:S,11,0),0)+IFERROR(VLOOKUP(B58,RRHH!F:S,12,0),0)+IFERROR(VLOOKUP(B58,RRHH!F:S,13,0),0)+IFERROR(VLOOKUP(B58,RRHH!F:S,14,0),0))/5*I58+(250.5-(IFERROR(VLOOKUP(B58,RRHH!F:S,11,0),0)+IFERROR(VLOOKUP(B58,RRHH!F:S,12,0),0)+IFERROR(VLOOKUP(B58,RRHH!F:S,13,0),0)+IFERROR(VLOOKUP(B58,RRHH!F:S,14,0),0)))/5*(IFERROR(VLOOKUP(B58,RRHH!F:U,15,0),0)+IFERROR(VLOOKUP(B58,RRHH!F:U,16,0),0))/60*I58/M58,0)</f>
        <v>0</v>
      </c>
      <c r="P58" s="62" t="str">
        <f t="shared" si="1"/>
        <v/>
      </c>
      <c r="Q58" s="46" t="str">
        <f>+IFERROR(VLOOKUP(G58,Diccionarios!R:S,2,0),"Act. No ident")</f>
        <v>Act. No ident</v>
      </c>
    </row>
    <row r="59" spans="1:17" x14ac:dyDescent="0.25">
      <c r="A59" s="2"/>
      <c r="B59" s="2"/>
      <c r="C59" s="2"/>
      <c r="D59" s="2"/>
      <c r="E59" s="64" t="str">
        <f>+IFERROR(VLOOKUP(F59,Busc!$A$2:$B$11,2,0),"Prof No Val")</f>
        <v>Prof No Val</v>
      </c>
      <c r="F59" s="2"/>
      <c r="G59" s="64" t="str">
        <f>+IFERROR(VLOOKUP(H59,Diccionarios!Q:S,2,0),"Act No enc.")</f>
        <v>Act No enc.</v>
      </c>
      <c r="H59" s="47"/>
      <c r="I59" s="2"/>
      <c r="J59" s="2"/>
      <c r="K59" s="64">
        <f>++SUMIFS(RRHH!$M:$M,RRHH!$F:$F,'Programación No Medica'!B59,RRHH!$J:$J,'Programación No Medica'!D59)</f>
        <v>0</v>
      </c>
      <c r="L59" s="57">
        <f t="shared" si="0"/>
        <v>0</v>
      </c>
      <c r="M59" s="64">
        <f>++SUMIF(RRHH!F:F,'Programación No Medica'!B59,RRHH!$M:$M)</f>
        <v>0</v>
      </c>
      <c r="N59" s="2">
        <f>+SUMIFS(I:I,B:B,B59,D:D,D59)-K59</f>
        <v>0</v>
      </c>
      <c r="O59" s="60">
        <f>IFERROR((IFERROR(VLOOKUP(B59,RRHH!F:S,11,0),0)+IFERROR(VLOOKUP(B59,RRHH!F:S,12,0),0)+IFERROR(VLOOKUP(B59,RRHH!F:S,13,0),0)+IFERROR(VLOOKUP(B59,RRHH!F:S,14,0),0))/5*I59+(250.5-(IFERROR(VLOOKUP(B59,RRHH!F:S,11,0),0)+IFERROR(VLOOKUP(B59,RRHH!F:S,12,0),0)+IFERROR(VLOOKUP(B59,RRHH!F:S,13,0),0)+IFERROR(VLOOKUP(B59,RRHH!F:S,14,0),0)))/5*(IFERROR(VLOOKUP(B59,RRHH!F:U,15,0),0)+IFERROR(VLOOKUP(B59,RRHH!F:U,16,0),0))/60*I59/M59,0)</f>
        <v>0</v>
      </c>
      <c r="P59" s="62" t="str">
        <f t="shared" si="1"/>
        <v/>
      </c>
      <c r="Q59" s="46" t="str">
        <f>+IFERROR(VLOOKUP(G59,Diccionarios!R:S,2,0),"Act. No ident")</f>
        <v>Act. No ident</v>
      </c>
    </row>
    <row r="60" spans="1:17" x14ac:dyDescent="0.25">
      <c r="A60" s="2"/>
      <c r="B60" s="2"/>
      <c r="C60" s="2"/>
      <c r="D60" s="2"/>
      <c r="E60" s="64" t="str">
        <f>+IFERROR(VLOOKUP(F60,Busc!$A$2:$B$11,2,0),"Prof No Val")</f>
        <v>Prof No Val</v>
      </c>
      <c r="F60" s="2"/>
      <c r="G60" s="64" t="str">
        <f>+IFERROR(VLOOKUP(H60,Diccionarios!Q:S,2,0),"Act No enc.")</f>
        <v>Act No enc.</v>
      </c>
      <c r="H60" s="47"/>
      <c r="I60" s="2"/>
      <c r="J60" s="2"/>
      <c r="K60" s="64">
        <f>++SUMIFS(RRHH!$M:$M,RRHH!$F:$F,'Programación No Medica'!B60,RRHH!$J:$J,'Programación No Medica'!D60)</f>
        <v>0</v>
      </c>
      <c r="L60" s="57">
        <f t="shared" si="0"/>
        <v>0</v>
      </c>
      <c r="M60" s="64">
        <f>++SUMIF(RRHH!F:F,'Programación No Medica'!B60,RRHH!$M:$M)</f>
        <v>0</v>
      </c>
      <c r="N60" s="2">
        <f>+SUMIFS(I:I,B:B,B60,D:D,D60)-K60</f>
        <v>0</v>
      </c>
      <c r="O60" s="60">
        <f>IFERROR((IFERROR(VLOOKUP(B60,RRHH!F:S,11,0),0)+IFERROR(VLOOKUP(B60,RRHH!F:S,12,0),0)+IFERROR(VLOOKUP(B60,RRHH!F:S,13,0),0)+IFERROR(VLOOKUP(B60,RRHH!F:S,14,0),0))/5*I60+(250.5-(IFERROR(VLOOKUP(B60,RRHH!F:S,11,0),0)+IFERROR(VLOOKUP(B60,RRHH!F:S,12,0),0)+IFERROR(VLOOKUP(B60,RRHH!F:S,13,0),0)+IFERROR(VLOOKUP(B60,RRHH!F:S,14,0),0)))/5*(IFERROR(VLOOKUP(B60,RRHH!F:U,15,0),0)+IFERROR(VLOOKUP(B60,RRHH!F:U,16,0),0))/60*I60/M60,0)</f>
        <v>0</v>
      </c>
      <c r="P60" s="62" t="str">
        <f t="shared" si="1"/>
        <v/>
      </c>
      <c r="Q60" s="46" t="str">
        <f>+IFERROR(VLOOKUP(G60,Diccionarios!R:S,2,0),"Act. No ident")</f>
        <v>Act. No ident</v>
      </c>
    </row>
    <row r="61" spans="1:17" x14ac:dyDescent="0.25">
      <c r="A61" s="2"/>
      <c r="B61" s="2"/>
      <c r="C61" s="2"/>
      <c r="D61" s="2"/>
      <c r="E61" s="64" t="str">
        <f>+IFERROR(VLOOKUP(F61,Busc!$A$2:$B$11,2,0),"Prof No Val")</f>
        <v>Prof No Val</v>
      </c>
      <c r="F61" s="2"/>
      <c r="G61" s="64" t="str">
        <f>+IFERROR(VLOOKUP(H61,Diccionarios!Q:S,2,0),"Act No enc.")</f>
        <v>Act No enc.</v>
      </c>
      <c r="H61" s="47"/>
      <c r="I61" s="2"/>
      <c r="J61" s="2"/>
      <c r="K61" s="64">
        <f>++SUMIFS(RRHH!$M:$M,RRHH!$F:$F,'Programación No Medica'!B61,RRHH!$J:$J,'Programación No Medica'!D61)</f>
        <v>0</v>
      </c>
      <c r="L61" s="57">
        <f t="shared" si="0"/>
        <v>0</v>
      </c>
      <c r="M61" s="64">
        <f>++SUMIF(RRHH!F:F,'Programación No Medica'!B61,RRHH!$M:$M)</f>
        <v>0</v>
      </c>
      <c r="N61" s="2">
        <f>+SUMIFS(I:I,B:B,B61,D:D,D61)-K61</f>
        <v>0</v>
      </c>
      <c r="O61" s="60">
        <f>IFERROR((IFERROR(VLOOKUP(B61,RRHH!F:S,11,0),0)+IFERROR(VLOOKUP(B61,RRHH!F:S,12,0),0)+IFERROR(VLOOKUP(B61,RRHH!F:S,13,0),0)+IFERROR(VLOOKUP(B61,RRHH!F:S,14,0),0))/5*I61+(250.5-(IFERROR(VLOOKUP(B61,RRHH!F:S,11,0),0)+IFERROR(VLOOKUP(B61,RRHH!F:S,12,0),0)+IFERROR(VLOOKUP(B61,RRHH!F:S,13,0),0)+IFERROR(VLOOKUP(B61,RRHH!F:S,14,0),0)))/5*(IFERROR(VLOOKUP(B61,RRHH!F:U,15,0),0)+IFERROR(VLOOKUP(B61,RRHH!F:U,16,0),0))/60*I61/M61,0)</f>
        <v>0</v>
      </c>
      <c r="P61" s="62" t="str">
        <f t="shared" si="1"/>
        <v/>
      </c>
      <c r="Q61" s="46" t="str">
        <f>+IFERROR(VLOOKUP(G61,Diccionarios!R:S,2,0),"Act. No ident")</f>
        <v>Act. No ident</v>
      </c>
    </row>
    <row r="62" spans="1:17" x14ac:dyDescent="0.25">
      <c r="A62" s="2"/>
      <c r="B62" s="2"/>
      <c r="C62" s="2"/>
      <c r="D62" s="2"/>
      <c r="E62" s="64" t="str">
        <f>+IFERROR(VLOOKUP(F62,Busc!$A$2:$B$11,2,0),"Prof No Val")</f>
        <v>Prof No Val</v>
      </c>
      <c r="F62" s="2"/>
      <c r="G62" s="64" t="str">
        <f>+IFERROR(VLOOKUP(H62,Diccionarios!Q:S,2,0),"Act No enc.")</f>
        <v>Act No enc.</v>
      </c>
      <c r="H62" s="47"/>
      <c r="I62" s="2"/>
      <c r="J62" s="2"/>
      <c r="K62" s="64">
        <f>++SUMIFS(RRHH!$M:$M,RRHH!$F:$F,'Programación No Medica'!B62,RRHH!$J:$J,'Programación No Medica'!D62)</f>
        <v>0</v>
      </c>
      <c r="L62" s="57">
        <f t="shared" si="0"/>
        <v>0</v>
      </c>
      <c r="M62" s="64">
        <f>++SUMIF(RRHH!F:F,'Programación No Medica'!B62,RRHH!$M:$M)</f>
        <v>0</v>
      </c>
      <c r="N62" s="2">
        <f>+SUMIFS(I:I,B:B,B62,D:D,D62)-K62</f>
        <v>0</v>
      </c>
      <c r="O62" s="60">
        <f>IFERROR((IFERROR(VLOOKUP(B62,RRHH!F:S,11,0),0)+IFERROR(VLOOKUP(B62,RRHH!F:S,12,0),0)+IFERROR(VLOOKUP(B62,RRHH!F:S,13,0),0)+IFERROR(VLOOKUP(B62,RRHH!F:S,14,0),0))/5*I62+(250.5-(IFERROR(VLOOKUP(B62,RRHH!F:S,11,0),0)+IFERROR(VLOOKUP(B62,RRHH!F:S,12,0),0)+IFERROR(VLOOKUP(B62,RRHH!F:S,13,0),0)+IFERROR(VLOOKUP(B62,RRHH!F:S,14,0),0)))/5*(IFERROR(VLOOKUP(B62,RRHH!F:U,15,0),0)+IFERROR(VLOOKUP(B62,RRHH!F:U,16,0),0))/60*I62/M62,0)</f>
        <v>0</v>
      </c>
      <c r="P62" s="62" t="str">
        <f t="shared" si="1"/>
        <v/>
      </c>
      <c r="Q62" s="46" t="str">
        <f>+IFERROR(VLOOKUP(G62,Diccionarios!R:S,2,0),"Act. No ident")</f>
        <v>Act. No ident</v>
      </c>
    </row>
    <row r="63" spans="1:17" x14ac:dyDescent="0.25">
      <c r="A63" s="2"/>
      <c r="B63" s="2"/>
      <c r="C63" s="2"/>
      <c r="D63" s="2"/>
      <c r="E63" s="64" t="str">
        <f>+IFERROR(VLOOKUP(F63,Busc!$A$2:$B$11,2,0),"Prof No Val")</f>
        <v>Prof No Val</v>
      </c>
      <c r="F63" s="2"/>
      <c r="G63" s="64" t="str">
        <f>+IFERROR(VLOOKUP(H63,Diccionarios!Q:S,2,0),"Act No enc.")</f>
        <v>Act No enc.</v>
      </c>
      <c r="H63" s="47"/>
      <c r="I63" s="2"/>
      <c r="J63" s="2"/>
      <c r="K63" s="64">
        <f>++SUMIFS(RRHH!$M:$M,RRHH!$F:$F,'Programación No Medica'!B63,RRHH!$J:$J,'Programación No Medica'!D63)</f>
        <v>0</v>
      </c>
      <c r="L63" s="57">
        <f t="shared" si="0"/>
        <v>0</v>
      </c>
      <c r="M63" s="64">
        <f>++SUMIF(RRHH!F:F,'Programación No Medica'!B63,RRHH!$M:$M)</f>
        <v>0</v>
      </c>
      <c r="N63" s="2">
        <f>+SUMIFS(I:I,B:B,B63,D:D,D63)-K63</f>
        <v>0</v>
      </c>
      <c r="O63" s="60">
        <f>IFERROR((IFERROR(VLOOKUP(B63,RRHH!F:S,11,0),0)+IFERROR(VLOOKUP(B63,RRHH!F:S,12,0),0)+IFERROR(VLOOKUP(B63,RRHH!F:S,13,0),0)+IFERROR(VLOOKUP(B63,RRHH!F:S,14,0),0))/5*I63+(250.5-(IFERROR(VLOOKUP(B63,RRHH!F:S,11,0),0)+IFERROR(VLOOKUP(B63,RRHH!F:S,12,0),0)+IFERROR(VLOOKUP(B63,RRHH!F:S,13,0),0)+IFERROR(VLOOKUP(B63,RRHH!F:S,14,0),0)))/5*(IFERROR(VLOOKUP(B63,RRHH!F:U,15,0),0)+IFERROR(VLOOKUP(B63,RRHH!F:U,16,0),0))/60*I63/M63,0)</f>
        <v>0</v>
      </c>
      <c r="P63" s="62" t="str">
        <f t="shared" si="1"/>
        <v/>
      </c>
      <c r="Q63" s="46" t="str">
        <f>+IFERROR(VLOOKUP(G63,Diccionarios!R:S,2,0),"Act. No ident")</f>
        <v>Act. No ident</v>
      </c>
    </row>
    <row r="64" spans="1:17" x14ac:dyDescent="0.25">
      <c r="A64" s="2"/>
      <c r="B64" s="2"/>
      <c r="C64" s="2"/>
      <c r="D64" s="2"/>
      <c r="E64" s="64" t="str">
        <f>+IFERROR(VLOOKUP(F64,Busc!$A$2:$B$11,2,0),"Prof No Val")</f>
        <v>Prof No Val</v>
      </c>
      <c r="F64" s="2"/>
      <c r="G64" s="64" t="str">
        <f>+IFERROR(VLOOKUP(H64,Diccionarios!Q:S,2,0),"Act No enc.")</f>
        <v>Act No enc.</v>
      </c>
      <c r="H64" s="47"/>
      <c r="I64" s="2"/>
      <c r="J64" s="2"/>
      <c r="K64" s="64">
        <f>++SUMIFS(RRHH!$M:$M,RRHH!$F:$F,'Programación No Medica'!B64,RRHH!$J:$J,'Programación No Medica'!D64)</f>
        <v>0</v>
      </c>
      <c r="L64" s="57">
        <f t="shared" si="0"/>
        <v>0</v>
      </c>
      <c r="M64" s="64">
        <f>++SUMIF(RRHH!F:F,'Programación No Medica'!B64,RRHH!$M:$M)</f>
        <v>0</v>
      </c>
      <c r="N64" s="2">
        <f>+SUMIFS(I:I,B:B,B64,D:D,D64)-K64</f>
        <v>0</v>
      </c>
      <c r="O64" s="60">
        <f>IFERROR((IFERROR(VLOOKUP(B64,RRHH!F:S,11,0),0)+IFERROR(VLOOKUP(B64,RRHH!F:S,12,0),0)+IFERROR(VLOOKUP(B64,RRHH!F:S,13,0),0)+IFERROR(VLOOKUP(B64,RRHH!F:S,14,0),0))/5*I64+(250.5-(IFERROR(VLOOKUP(B64,RRHH!F:S,11,0),0)+IFERROR(VLOOKUP(B64,RRHH!F:S,12,0),0)+IFERROR(VLOOKUP(B64,RRHH!F:S,13,0),0)+IFERROR(VLOOKUP(B64,RRHH!F:S,14,0),0)))/5*(IFERROR(VLOOKUP(B64,RRHH!F:U,15,0),0)+IFERROR(VLOOKUP(B64,RRHH!F:U,16,0),0))/60*I64/M64,0)</f>
        <v>0</v>
      </c>
      <c r="P64" s="62" t="str">
        <f t="shared" si="1"/>
        <v/>
      </c>
      <c r="Q64" s="46" t="str">
        <f>+IFERROR(VLOOKUP(G64,Diccionarios!R:S,2,0),"Act. No ident")</f>
        <v>Act. No ident</v>
      </c>
    </row>
    <row r="65" spans="1:17" x14ac:dyDescent="0.25">
      <c r="A65" s="2"/>
      <c r="B65" s="2"/>
      <c r="C65" s="2"/>
      <c r="D65" s="2"/>
      <c r="E65" s="64" t="str">
        <f>+IFERROR(VLOOKUP(F65,Busc!$A$2:$B$11,2,0),"Prof No Val")</f>
        <v>Prof No Val</v>
      </c>
      <c r="F65" s="2"/>
      <c r="G65" s="64" t="str">
        <f>+IFERROR(VLOOKUP(H65,Diccionarios!Q:S,2,0),"Act No enc.")</f>
        <v>Act No enc.</v>
      </c>
      <c r="H65" s="47"/>
      <c r="I65" s="2"/>
      <c r="J65" s="2"/>
      <c r="K65" s="64">
        <f>++SUMIFS(RRHH!$M:$M,RRHH!$F:$F,'Programación No Medica'!B65,RRHH!$J:$J,'Programación No Medica'!D65)</f>
        <v>0</v>
      </c>
      <c r="L65" s="57">
        <f t="shared" si="0"/>
        <v>0</v>
      </c>
      <c r="M65" s="64">
        <f>++SUMIF(RRHH!F:F,'Programación No Medica'!B65,RRHH!$M:$M)</f>
        <v>0</v>
      </c>
      <c r="N65" s="2">
        <f>+SUMIFS(I:I,B:B,B65,D:D,D65)-K65</f>
        <v>0</v>
      </c>
      <c r="O65" s="60">
        <f>IFERROR((IFERROR(VLOOKUP(B65,RRHH!F:S,11,0),0)+IFERROR(VLOOKUP(B65,RRHH!F:S,12,0),0)+IFERROR(VLOOKUP(B65,RRHH!F:S,13,0),0)+IFERROR(VLOOKUP(B65,RRHH!F:S,14,0),0))/5*I65+(250.5-(IFERROR(VLOOKUP(B65,RRHH!F:S,11,0),0)+IFERROR(VLOOKUP(B65,RRHH!F:S,12,0),0)+IFERROR(VLOOKUP(B65,RRHH!F:S,13,0),0)+IFERROR(VLOOKUP(B65,RRHH!F:S,14,0),0)))/5*(IFERROR(VLOOKUP(B65,RRHH!F:U,15,0),0)+IFERROR(VLOOKUP(B65,RRHH!F:U,16,0),0))/60*I65/M65,0)</f>
        <v>0</v>
      </c>
      <c r="P65" s="62" t="str">
        <f t="shared" si="1"/>
        <v/>
      </c>
      <c r="Q65" s="46" t="str">
        <f>+IFERROR(VLOOKUP(G65,Diccionarios!R:S,2,0),"Act. No ident")</f>
        <v>Act. No ident</v>
      </c>
    </row>
    <row r="66" spans="1:17" x14ac:dyDescent="0.25">
      <c r="A66" s="2"/>
      <c r="B66" s="2"/>
      <c r="C66" s="2"/>
      <c r="D66" s="2"/>
      <c r="E66" s="64" t="str">
        <f>+IFERROR(VLOOKUP(F66,Busc!$A$2:$B$11,2,0),"Prof No Val")</f>
        <v>Prof No Val</v>
      </c>
      <c r="F66" s="2"/>
      <c r="G66" s="64" t="str">
        <f>+IFERROR(VLOOKUP(H66,Diccionarios!Q:S,2,0),"Act No enc.")</f>
        <v>Act No enc.</v>
      </c>
      <c r="H66" s="47"/>
      <c r="I66" s="2"/>
      <c r="J66" s="2"/>
      <c r="K66" s="64">
        <f>++SUMIFS(RRHH!$M:$M,RRHH!$F:$F,'Programación No Medica'!B66,RRHH!$J:$J,'Programación No Medica'!D66)</f>
        <v>0</v>
      </c>
      <c r="L66" s="57">
        <f t="shared" si="0"/>
        <v>0</v>
      </c>
      <c r="M66" s="64">
        <f>++SUMIF(RRHH!F:F,'Programación No Medica'!B66,RRHH!$M:$M)</f>
        <v>0</v>
      </c>
      <c r="N66" s="2">
        <f>+SUMIFS(I:I,B:B,B66,D:D,D66)-K66</f>
        <v>0</v>
      </c>
      <c r="O66" s="60">
        <f>IFERROR((IFERROR(VLOOKUP(B66,RRHH!F:S,11,0),0)+IFERROR(VLOOKUP(B66,RRHH!F:S,12,0),0)+IFERROR(VLOOKUP(B66,RRHH!F:S,13,0),0)+IFERROR(VLOOKUP(B66,RRHH!F:S,14,0),0))/5*I66+(250.5-(IFERROR(VLOOKUP(B66,RRHH!F:S,11,0),0)+IFERROR(VLOOKUP(B66,RRHH!F:S,12,0),0)+IFERROR(VLOOKUP(B66,RRHH!F:S,13,0),0)+IFERROR(VLOOKUP(B66,RRHH!F:S,14,0),0)))/5*(IFERROR(VLOOKUP(B66,RRHH!F:U,15,0),0)+IFERROR(VLOOKUP(B66,RRHH!F:U,16,0),0))/60*I66/M66,0)</f>
        <v>0</v>
      </c>
      <c r="P66" s="62" t="str">
        <f t="shared" si="1"/>
        <v/>
      </c>
      <c r="Q66" s="46" t="str">
        <f>+IFERROR(VLOOKUP(G66,Diccionarios!R:S,2,0),"Act. No ident")</f>
        <v>Act. No ident</v>
      </c>
    </row>
    <row r="67" spans="1:17" x14ac:dyDescent="0.25">
      <c r="A67" s="2"/>
      <c r="B67" s="2"/>
      <c r="C67" s="2"/>
      <c r="D67" s="2"/>
      <c r="E67" s="64" t="str">
        <f>+IFERROR(VLOOKUP(F67,Busc!$A$2:$B$11,2,0),"Prof No Val")</f>
        <v>Prof No Val</v>
      </c>
      <c r="F67" s="2"/>
      <c r="G67" s="64" t="str">
        <f>+IFERROR(VLOOKUP(H67,Diccionarios!Q:S,2,0),"Act No enc.")</f>
        <v>Act No enc.</v>
      </c>
      <c r="H67" s="47"/>
      <c r="I67" s="2"/>
      <c r="J67" s="2"/>
      <c r="K67" s="64">
        <f>++SUMIFS(RRHH!$M:$M,RRHH!$F:$F,'Programación No Medica'!B67,RRHH!$J:$J,'Programación No Medica'!D67)</f>
        <v>0</v>
      </c>
      <c r="L67" s="57">
        <f t="shared" ref="L67:L110" si="2">+IFERROR(I67/K67,0)</f>
        <v>0</v>
      </c>
      <c r="M67" s="64">
        <f>++SUMIF(RRHH!F:F,'Programación No Medica'!B67,RRHH!$M:$M)</f>
        <v>0</v>
      </c>
      <c r="N67" s="2">
        <f>+SUMIFS(I:I,B:B,B67,D:D,D67)-K67</f>
        <v>0</v>
      </c>
      <c r="O67" s="60">
        <f>IFERROR((IFERROR(VLOOKUP(B67,RRHH!F:S,11,0),0)+IFERROR(VLOOKUP(B67,RRHH!F:S,12,0),0)+IFERROR(VLOOKUP(B67,RRHH!F:S,13,0),0)+IFERROR(VLOOKUP(B67,RRHH!F:S,14,0),0))/5*I67+(250.5-(IFERROR(VLOOKUP(B67,RRHH!F:S,11,0),0)+IFERROR(VLOOKUP(B67,RRHH!F:S,12,0),0)+IFERROR(VLOOKUP(B67,RRHH!F:S,13,0),0)+IFERROR(VLOOKUP(B67,RRHH!F:S,14,0),0)))/5*(IFERROR(VLOOKUP(B67,RRHH!F:U,15,0),0)+IFERROR(VLOOKUP(B67,RRHH!F:U,16,0),0))/60*I67/M67,0)</f>
        <v>0</v>
      </c>
      <c r="P67" s="62" t="str">
        <f t="shared" ref="P67:P110" si="3">+IF(Q67="R",IFERROR((I67*50.1-O67)*J67,""),"")</f>
        <v/>
      </c>
      <c r="Q67" s="46" t="str">
        <f>+IFERROR(VLOOKUP(G67,Diccionarios!R:S,2,0),"Act. No ident")</f>
        <v>Act. No ident</v>
      </c>
    </row>
    <row r="68" spans="1:17" x14ac:dyDescent="0.25">
      <c r="A68" s="2"/>
      <c r="B68" s="2"/>
      <c r="C68" s="2"/>
      <c r="D68" s="2"/>
      <c r="E68" s="64" t="str">
        <f>+IFERROR(VLOOKUP(F68,Busc!$A$2:$B$11,2,0),"Prof No Val")</f>
        <v>Prof No Val</v>
      </c>
      <c r="F68" s="2"/>
      <c r="G68" s="64" t="str">
        <f>+IFERROR(VLOOKUP(H68,Diccionarios!Q:S,2,0),"Act No enc.")</f>
        <v>Act No enc.</v>
      </c>
      <c r="H68" s="47"/>
      <c r="I68" s="2"/>
      <c r="J68" s="2"/>
      <c r="K68" s="64">
        <f>++SUMIFS(RRHH!$M:$M,RRHH!$F:$F,'Programación No Medica'!B68,RRHH!$J:$J,'Programación No Medica'!D68)</f>
        <v>0</v>
      </c>
      <c r="L68" s="57">
        <f t="shared" si="2"/>
        <v>0</v>
      </c>
      <c r="M68" s="64">
        <f>++SUMIF(RRHH!F:F,'Programación No Medica'!B68,RRHH!$M:$M)</f>
        <v>0</v>
      </c>
      <c r="N68" s="2">
        <f>+SUMIFS(I:I,B:B,B68,D:D,D68)-K68</f>
        <v>0</v>
      </c>
      <c r="O68" s="60">
        <f>IFERROR((IFERROR(VLOOKUP(B68,RRHH!F:S,11,0),0)+IFERROR(VLOOKUP(B68,RRHH!F:S,12,0),0)+IFERROR(VLOOKUP(B68,RRHH!F:S,13,0),0)+IFERROR(VLOOKUP(B68,RRHH!F:S,14,0),0))/5*I68+(250.5-(IFERROR(VLOOKUP(B68,RRHH!F:S,11,0),0)+IFERROR(VLOOKUP(B68,RRHH!F:S,12,0),0)+IFERROR(VLOOKUP(B68,RRHH!F:S,13,0),0)+IFERROR(VLOOKUP(B68,RRHH!F:S,14,0),0)))/5*(IFERROR(VLOOKUP(B68,RRHH!F:U,15,0),0)+IFERROR(VLOOKUP(B68,RRHH!F:U,16,0),0))/60*I68/M68,0)</f>
        <v>0</v>
      </c>
      <c r="P68" s="62" t="str">
        <f t="shared" si="3"/>
        <v/>
      </c>
      <c r="Q68" s="46" t="str">
        <f>+IFERROR(VLOOKUP(G68,Diccionarios!R:S,2,0),"Act. No ident")</f>
        <v>Act. No ident</v>
      </c>
    </row>
    <row r="69" spans="1:17" x14ac:dyDescent="0.25">
      <c r="A69" s="2"/>
      <c r="B69" s="2"/>
      <c r="C69" s="2"/>
      <c r="D69" s="2"/>
      <c r="E69" s="64" t="str">
        <f>+IFERROR(VLOOKUP(F69,Busc!$A$2:$B$11,2,0),"Prof No Val")</f>
        <v>Prof No Val</v>
      </c>
      <c r="F69" s="2"/>
      <c r="G69" s="64" t="str">
        <f>+IFERROR(VLOOKUP(H69,Diccionarios!Q:S,2,0),"Act No enc.")</f>
        <v>Act No enc.</v>
      </c>
      <c r="H69" s="47"/>
      <c r="I69" s="2"/>
      <c r="J69" s="2"/>
      <c r="K69" s="64">
        <f>++SUMIFS(RRHH!$M:$M,RRHH!$F:$F,'Programación No Medica'!B69,RRHH!$J:$J,'Programación No Medica'!D69)</f>
        <v>0</v>
      </c>
      <c r="L69" s="57">
        <f t="shared" si="2"/>
        <v>0</v>
      </c>
      <c r="M69" s="64">
        <f>++SUMIF(RRHH!F:F,'Programación No Medica'!B69,RRHH!$M:$M)</f>
        <v>0</v>
      </c>
      <c r="N69" s="2">
        <f>+SUMIFS(I:I,B:B,B69,D:D,D69)-K69</f>
        <v>0</v>
      </c>
      <c r="O69" s="60">
        <f>IFERROR((IFERROR(VLOOKUP(B69,RRHH!F:S,11,0),0)+IFERROR(VLOOKUP(B69,RRHH!F:S,12,0),0)+IFERROR(VLOOKUP(B69,RRHH!F:S,13,0),0)+IFERROR(VLOOKUP(B69,RRHH!F:S,14,0),0))/5*I69+(250.5-(IFERROR(VLOOKUP(B69,RRHH!F:S,11,0),0)+IFERROR(VLOOKUP(B69,RRHH!F:S,12,0),0)+IFERROR(VLOOKUP(B69,RRHH!F:S,13,0),0)+IFERROR(VLOOKUP(B69,RRHH!F:S,14,0),0)))/5*(IFERROR(VLOOKUP(B69,RRHH!F:U,15,0),0)+IFERROR(VLOOKUP(B69,RRHH!F:U,16,0),0))/60*I69/M69,0)</f>
        <v>0</v>
      </c>
      <c r="P69" s="62" t="str">
        <f t="shared" si="3"/>
        <v/>
      </c>
      <c r="Q69" s="46" t="str">
        <f>+IFERROR(VLOOKUP(G69,Diccionarios!R:S,2,0),"Act. No ident")</f>
        <v>Act. No ident</v>
      </c>
    </row>
    <row r="70" spans="1:17" x14ac:dyDescent="0.25">
      <c r="A70" s="2"/>
      <c r="B70" s="2"/>
      <c r="C70" s="2"/>
      <c r="D70" s="2"/>
      <c r="E70" s="64" t="str">
        <f>+IFERROR(VLOOKUP(F70,Busc!$A$2:$B$11,2,0),"Prof No Val")</f>
        <v>Prof No Val</v>
      </c>
      <c r="F70" s="2"/>
      <c r="G70" s="64" t="str">
        <f>+IFERROR(VLOOKUP(H70,Diccionarios!Q:S,2,0),"Act No enc.")</f>
        <v>Act No enc.</v>
      </c>
      <c r="H70" s="47"/>
      <c r="I70" s="2"/>
      <c r="J70" s="2"/>
      <c r="K70" s="64">
        <f>++SUMIFS(RRHH!$M:$M,RRHH!$F:$F,'Programación No Medica'!B70,RRHH!$J:$J,'Programación No Medica'!D70)</f>
        <v>0</v>
      </c>
      <c r="L70" s="57">
        <f t="shared" si="2"/>
        <v>0</v>
      </c>
      <c r="M70" s="64">
        <f>++SUMIF(RRHH!F:F,'Programación No Medica'!B70,RRHH!$M:$M)</f>
        <v>0</v>
      </c>
      <c r="N70" s="2">
        <f>+SUMIFS(I:I,B:B,B70,D:D,D70)-K70</f>
        <v>0</v>
      </c>
      <c r="O70" s="60">
        <f>IFERROR((IFERROR(VLOOKUP(B70,RRHH!F:S,11,0),0)+IFERROR(VLOOKUP(B70,RRHH!F:S,12,0),0)+IFERROR(VLOOKUP(B70,RRHH!F:S,13,0),0)+IFERROR(VLOOKUP(B70,RRHH!F:S,14,0),0))/5*I70+(250.5-(IFERROR(VLOOKUP(B70,RRHH!F:S,11,0),0)+IFERROR(VLOOKUP(B70,RRHH!F:S,12,0),0)+IFERROR(VLOOKUP(B70,RRHH!F:S,13,0),0)+IFERROR(VLOOKUP(B70,RRHH!F:S,14,0),0)))/5*(IFERROR(VLOOKUP(B70,RRHH!F:U,15,0),0)+IFERROR(VLOOKUP(B70,RRHH!F:U,16,0),0))/60*I70/M70,0)</f>
        <v>0</v>
      </c>
      <c r="P70" s="62" t="str">
        <f t="shared" si="3"/>
        <v/>
      </c>
      <c r="Q70" s="46" t="str">
        <f>+IFERROR(VLOOKUP(G70,Diccionarios!R:S,2,0),"Act. No ident")</f>
        <v>Act. No ident</v>
      </c>
    </row>
    <row r="71" spans="1:17" x14ac:dyDescent="0.25">
      <c r="A71" s="2"/>
      <c r="B71" s="2"/>
      <c r="C71" s="2"/>
      <c r="D71" s="2"/>
      <c r="E71" s="64" t="str">
        <f>+IFERROR(VLOOKUP(F71,Busc!$A$2:$B$11,2,0),"Prof No Val")</f>
        <v>Prof No Val</v>
      </c>
      <c r="F71" s="2"/>
      <c r="G71" s="64" t="str">
        <f>+IFERROR(VLOOKUP(H71,Diccionarios!Q:S,2,0),"Act No enc.")</f>
        <v>Act No enc.</v>
      </c>
      <c r="H71" s="47"/>
      <c r="I71" s="2"/>
      <c r="J71" s="2"/>
      <c r="K71" s="64">
        <f>++SUMIFS(RRHH!$M:$M,RRHH!$F:$F,'Programación No Medica'!B71,RRHH!$J:$J,'Programación No Medica'!D71)</f>
        <v>0</v>
      </c>
      <c r="L71" s="57">
        <f t="shared" si="2"/>
        <v>0</v>
      </c>
      <c r="M71" s="64">
        <f>++SUMIF(RRHH!F:F,'Programación No Medica'!B71,RRHH!$M:$M)</f>
        <v>0</v>
      </c>
      <c r="N71" s="2">
        <f>+SUMIFS(I:I,B:B,B71,D:D,D71)-K71</f>
        <v>0</v>
      </c>
      <c r="O71" s="60">
        <f>IFERROR((IFERROR(VLOOKUP(B71,RRHH!F:S,11,0),0)+IFERROR(VLOOKUP(B71,RRHH!F:S,12,0),0)+IFERROR(VLOOKUP(B71,RRHH!F:S,13,0),0)+IFERROR(VLOOKUP(B71,RRHH!F:S,14,0),0))/5*I71+(250.5-(IFERROR(VLOOKUP(B71,RRHH!F:S,11,0),0)+IFERROR(VLOOKUP(B71,RRHH!F:S,12,0),0)+IFERROR(VLOOKUP(B71,RRHH!F:S,13,0),0)+IFERROR(VLOOKUP(B71,RRHH!F:S,14,0),0)))/5*(IFERROR(VLOOKUP(B71,RRHH!F:U,15,0),0)+IFERROR(VLOOKUP(B71,RRHH!F:U,16,0),0))/60*I71/M71,0)</f>
        <v>0</v>
      </c>
      <c r="P71" s="62" t="str">
        <f t="shared" si="3"/>
        <v/>
      </c>
      <c r="Q71" s="46" t="str">
        <f>+IFERROR(VLOOKUP(G71,Diccionarios!R:S,2,0),"Act. No ident")</f>
        <v>Act. No ident</v>
      </c>
    </row>
    <row r="72" spans="1:17" x14ac:dyDescent="0.25">
      <c r="A72" s="2"/>
      <c r="B72" s="2"/>
      <c r="C72" s="2"/>
      <c r="D72" s="2"/>
      <c r="E72" s="64" t="str">
        <f>+IFERROR(VLOOKUP(F72,Busc!$A$2:$B$11,2,0),"Prof No Val")</f>
        <v>Prof No Val</v>
      </c>
      <c r="F72" s="2"/>
      <c r="G72" s="64" t="str">
        <f>+IFERROR(VLOOKUP(H72,Diccionarios!Q:S,2,0),"Act No enc.")</f>
        <v>Act No enc.</v>
      </c>
      <c r="H72" s="47"/>
      <c r="I72" s="2"/>
      <c r="J72" s="2"/>
      <c r="K72" s="64">
        <f>++SUMIFS(RRHH!$M:$M,RRHH!$F:$F,'Programación No Medica'!B72,RRHH!$J:$J,'Programación No Medica'!D72)</f>
        <v>0</v>
      </c>
      <c r="L72" s="57">
        <f t="shared" si="2"/>
        <v>0</v>
      </c>
      <c r="M72" s="64">
        <f>++SUMIF(RRHH!F:F,'Programación No Medica'!B72,RRHH!$M:$M)</f>
        <v>0</v>
      </c>
      <c r="N72" s="2">
        <f>+SUMIFS(I:I,B:B,B72,D:D,D72)-K72</f>
        <v>0</v>
      </c>
      <c r="O72" s="60">
        <f>IFERROR((IFERROR(VLOOKUP(B72,RRHH!F:S,11,0),0)+IFERROR(VLOOKUP(B72,RRHH!F:S,12,0),0)+IFERROR(VLOOKUP(B72,RRHH!F:S,13,0),0)+IFERROR(VLOOKUP(B72,RRHH!F:S,14,0),0))/5*I72+(250.5-(IFERROR(VLOOKUP(B72,RRHH!F:S,11,0),0)+IFERROR(VLOOKUP(B72,RRHH!F:S,12,0),0)+IFERROR(VLOOKUP(B72,RRHH!F:S,13,0),0)+IFERROR(VLOOKUP(B72,RRHH!F:S,14,0),0)))/5*(IFERROR(VLOOKUP(B72,RRHH!F:U,15,0),0)+IFERROR(VLOOKUP(B72,RRHH!F:U,16,0),0))/60*I72/M72,0)</f>
        <v>0</v>
      </c>
      <c r="P72" s="62" t="str">
        <f t="shared" si="3"/>
        <v/>
      </c>
      <c r="Q72" s="46" t="str">
        <f>+IFERROR(VLOOKUP(G72,Diccionarios!R:S,2,0),"Act. No ident")</f>
        <v>Act. No ident</v>
      </c>
    </row>
    <row r="73" spans="1:17" x14ac:dyDescent="0.25">
      <c r="A73" s="2"/>
      <c r="B73" s="2"/>
      <c r="C73" s="2"/>
      <c r="D73" s="2"/>
      <c r="E73" s="64" t="str">
        <f>+IFERROR(VLOOKUP(F73,Busc!$A$2:$B$11,2,0),"Prof No Val")</f>
        <v>Prof No Val</v>
      </c>
      <c r="F73" s="2"/>
      <c r="G73" s="64" t="str">
        <f>+IFERROR(VLOOKUP(H73,Diccionarios!Q:S,2,0),"Act No enc.")</f>
        <v>Act No enc.</v>
      </c>
      <c r="H73" s="47"/>
      <c r="I73" s="2"/>
      <c r="J73" s="2"/>
      <c r="K73" s="64">
        <f>++SUMIFS(RRHH!$M:$M,RRHH!$F:$F,'Programación No Medica'!B73,RRHH!$J:$J,'Programación No Medica'!D73)</f>
        <v>0</v>
      </c>
      <c r="L73" s="57">
        <f t="shared" si="2"/>
        <v>0</v>
      </c>
      <c r="M73" s="64">
        <f>++SUMIF(RRHH!F:F,'Programación No Medica'!B73,RRHH!$M:$M)</f>
        <v>0</v>
      </c>
      <c r="N73" s="2">
        <f>+SUMIFS(I:I,B:B,B73,D:D,D73)-K73</f>
        <v>0</v>
      </c>
      <c r="O73" s="60">
        <f>IFERROR((IFERROR(VLOOKUP(B73,RRHH!F:S,11,0),0)+IFERROR(VLOOKUP(B73,RRHH!F:S,12,0),0)+IFERROR(VLOOKUP(B73,RRHH!F:S,13,0),0)+IFERROR(VLOOKUP(B73,RRHH!F:S,14,0),0))/5*I73+(250.5-(IFERROR(VLOOKUP(B73,RRHH!F:S,11,0),0)+IFERROR(VLOOKUP(B73,RRHH!F:S,12,0),0)+IFERROR(VLOOKUP(B73,RRHH!F:S,13,0),0)+IFERROR(VLOOKUP(B73,RRHH!F:S,14,0),0)))/5*(IFERROR(VLOOKUP(B73,RRHH!F:U,15,0),0)+IFERROR(VLOOKUP(B73,RRHH!F:U,16,0),0))/60*I73/M73,0)</f>
        <v>0</v>
      </c>
      <c r="P73" s="62" t="str">
        <f t="shared" si="3"/>
        <v/>
      </c>
      <c r="Q73" s="46" t="str">
        <f>+IFERROR(VLOOKUP(G73,Diccionarios!R:S,2,0),"Act. No ident")</f>
        <v>Act. No ident</v>
      </c>
    </row>
    <row r="74" spans="1:17" x14ac:dyDescent="0.25">
      <c r="A74" s="2"/>
      <c r="B74" s="2"/>
      <c r="C74" s="2"/>
      <c r="D74" s="2"/>
      <c r="E74" s="64" t="str">
        <f>+IFERROR(VLOOKUP(F74,Busc!$A$2:$B$11,2,0),"Prof No Val")</f>
        <v>Prof No Val</v>
      </c>
      <c r="F74" s="2"/>
      <c r="G74" s="64" t="str">
        <f>+IFERROR(VLOOKUP(H74,Diccionarios!Q:S,2,0),"Act No enc.")</f>
        <v>Act No enc.</v>
      </c>
      <c r="H74" s="47"/>
      <c r="I74" s="2"/>
      <c r="J74" s="2"/>
      <c r="K74" s="64">
        <f>++SUMIFS(RRHH!$M:$M,RRHH!$F:$F,'Programación No Medica'!B74,RRHH!$J:$J,'Programación No Medica'!D74)</f>
        <v>0</v>
      </c>
      <c r="L74" s="57">
        <f t="shared" si="2"/>
        <v>0</v>
      </c>
      <c r="M74" s="64">
        <f>++SUMIF(RRHH!F:F,'Programación No Medica'!B74,RRHH!$M:$M)</f>
        <v>0</v>
      </c>
      <c r="N74" s="2">
        <f>+SUMIFS(I:I,B:B,B74,D:D,D74)-K74</f>
        <v>0</v>
      </c>
      <c r="O74" s="60">
        <f>IFERROR((IFERROR(VLOOKUP(B74,RRHH!F:S,11,0),0)+IFERROR(VLOOKUP(B74,RRHH!F:S,12,0),0)+IFERROR(VLOOKUP(B74,RRHH!F:S,13,0),0)+IFERROR(VLOOKUP(B74,RRHH!F:S,14,0),0))/5*I74+(250.5-(IFERROR(VLOOKUP(B74,RRHH!F:S,11,0),0)+IFERROR(VLOOKUP(B74,RRHH!F:S,12,0),0)+IFERROR(VLOOKUP(B74,RRHH!F:S,13,0),0)+IFERROR(VLOOKUP(B74,RRHH!F:S,14,0),0)))/5*(IFERROR(VLOOKUP(B74,RRHH!F:U,15,0),0)+IFERROR(VLOOKUP(B74,RRHH!F:U,16,0),0))/60*I74/M74,0)</f>
        <v>0</v>
      </c>
      <c r="P74" s="62" t="str">
        <f t="shared" si="3"/>
        <v/>
      </c>
      <c r="Q74" s="46" t="str">
        <f>+IFERROR(VLOOKUP(G74,Diccionarios!R:S,2,0),"Act. No ident")</f>
        <v>Act. No ident</v>
      </c>
    </row>
    <row r="75" spans="1:17" x14ac:dyDescent="0.25">
      <c r="A75" s="2"/>
      <c r="B75" s="2"/>
      <c r="C75" s="2"/>
      <c r="D75" s="2"/>
      <c r="E75" s="64" t="str">
        <f>+IFERROR(VLOOKUP(F75,Busc!$A$2:$B$11,2,0),"Prof No Val")</f>
        <v>Prof No Val</v>
      </c>
      <c r="F75" s="2"/>
      <c r="G75" s="64" t="str">
        <f>+IFERROR(VLOOKUP(H75,Diccionarios!Q:S,2,0),"Act No enc.")</f>
        <v>Act No enc.</v>
      </c>
      <c r="H75" s="47"/>
      <c r="I75" s="2"/>
      <c r="J75" s="2"/>
      <c r="K75" s="64">
        <f>++SUMIFS(RRHH!$M:$M,RRHH!$F:$F,'Programación No Medica'!B75,RRHH!$J:$J,'Programación No Medica'!D75)</f>
        <v>0</v>
      </c>
      <c r="L75" s="57">
        <f t="shared" si="2"/>
        <v>0</v>
      </c>
      <c r="M75" s="64">
        <f>++SUMIF(RRHH!F:F,'Programación No Medica'!B75,RRHH!$M:$M)</f>
        <v>0</v>
      </c>
      <c r="N75" s="2">
        <f>+SUMIFS(I:I,B:B,B75,D:D,D75)-K75</f>
        <v>0</v>
      </c>
      <c r="O75" s="60">
        <f>IFERROR((IFERROR(VLOOKUP(B75,RRHH!F:S,11,0),0)+IFERROR(VLOOKUP(B75,RRHH!F:S,12,0),0)+IFERROR(VLOOKUP(B75,RRHH!F:S,13,0),0)+IFERROR(VLOOKUP(B75,RRHH!F:S,14,0),0))/5*I75+(250.5-(IFERROR(VLOOKUP(B75,RRHH!F:S,11,0),0)+IFERROR(VLOOKUP(B75,RRHH!F:S,12,0),0)+IFERROR(VLOOKUP(B75,RRHH!F:S,13,0),0)+IFERROR(VLOOKUP(B75,RRHH!F:S,14,0),0)))/5*(IFERROR(VLOOKUP(B75,RRHH!F:U,15,0),0)+IFERROR(VLOOKUP(B75,RRHH!F:U,16,0),0))/60*I75/M75,0)</f>
        <v>0</v>
      </c>
      <c r="P75" s="62" t="str">
        <f t="shared" si="3"/>
        <v/>
      </c>
      <c r="Q75" s="46" t="str">
        <f>+IFERROR(VLOOKUP(G75,Diccionarios!R:S,2,0),"Act. No ident")</f>
        <v>Act. No ident</v>
      </c>
    </row>
    <row r="76" spans="1:17" x14ac:dyDescent="0.25">
      <c r="A76" s="2"/>
      <c r="B76" s="2"/>
      <c r="C76" s="2"/>
      <c r="D76" s="2"/>
      <c r="E76" s="64" t="str">
        <f>+IFERROR(VLOOKUP(F76,Busc!$A$2:$B$11,2,0),"Prof No Val")</f>
        <v>Prof No Val</v>
      </c>
      <c r="F76" s="2"/>
      <c r="G76" s="64" t="str">
        <f>+IFERROR(VLOOKUP(H76,Diccionarios!Q:S,2,0),"Act No enc.")</f>
        <v>Act No enc.</v>
      </c>
      <c r="H76" s="47"/>
      <c r="I76" s="2"/>
      <c r="J76" s="2"/>
      <c r="K76" s="64">
        <f>++SUMIFS(RRHH!$M:$M,RRHH!$F:$F,'Programación No Medica'!B76,RRHH!$J:$J,'Programación No Medica'!D76)</f>
        <v>0</v>
      </c>
      <c r="L76" s="57">
        <f t="shared" si="2"/>
        <v>0</v>
      </c>
      <c r="M76" s="64">
        <f>++SUMIF(RRHH!F:F,'Programación No Medica'!B76,RRHH!$M:$M)</f>
        <v>0</v>
      </c>
      <c r="N76" s="2">
        <f>+SUMIFS(I:I,B:B,B76,D:D,D76)-K76</f>
        <v>0</v>
      </c>
      <c r="O76" s="60">
        <f>IFERROR((IFERROR(VLOOKUP(B76,RRHH!F:S,11,0),0)+IFERROR(VLOOKUP(B76,RRHH!F:S,12,0),0)+IFERROR(VLOOKUP(B76,RRHH!F:S,13,0),0)+IFERROR(VLOOKUP(B76,RRHH!F:S,14,0),0))/5*I76+(250.5-(IFERROR(VLOOKUP(B76,RRHH!F:S,11,0),0)+IFERROR(VLOOKUP(B76,RRHH!F:S,12,0),0)+IFERROR(VLOOKUP(B76,RRHH!F:S,13,0),0)+IFERROR(VLOOKUP(B76,RRHH!F:S,14,0),0)))/5*(IFERROR(VLOOKUP(B76,RRHH!F:U,15,0),0)+IFERROR(VLOOKUP(B76,RRHH!F:U,16,0),0))/60*I76/M76,0)</f>
        <v>0</v>
      </c>
      <c r="P76" s="62" t="str">
        <f t="shared" si="3"/>
        <v/>
      </c>
      <c r="Q76" s="46" t="str">
        <f>+IFERROR(VLOOKUP(G76,Diccionarios!R:S,2,0),"Act. No ident")</f>
        <v>Act. No ident</v>
      </c>
    </row>
    <row r="77" spans="1:17" x14ac:dyDescent="0.25">
      <c r="A77" s="2"/>
      <c r="B77" s="2"/>
      <c r="C77" s="2"/>
      <c r="D77" s="2"/>
      <c r="E77" s="64" t="str">
        <f>+IFERROR(VLOOKUP(F77,Busc!$A$2:$B$11,2,0),"Prof No Val")</f>
        <v>Prof No Val</v>
      </c>
      <c r="F77" s="2"/>
      <c r="G77" s="64" t="str">
        <f>+IFERROR(VLOOKUP(H77,Diccionarios!Q:S,2,0),"Act No enc.")</f>
        <v>Act No enc.</v>
      </c>
      <c r="H77" s="47"/>
      <c r="I77" s="2"/>
      <c r="J77" s="2"/>
      <c r="K77" s="64">
        <f>++SUMIFS(RRHH!$M:$M,RRHH!$F:$F,'Programación No Medica'!B77,RRHH!$J:$J,'Programación No Medica'!D77)</f>
        <v>0</v>
      </c>
      <c r="L77" s="57">
        <f t="shared" si="2"/>
        <v>0</v>
      </c>
      <c r="M77" s="64">
        <f>++SUMIF(RRHH!F:F,'Programación No Medica'!B77,RRHH!$M:$M)</f>
        <v>0</v>
      </c>
      <c r="N77" s="2">
        <f>+SUMIFS(I:I,B:B,B77,D:D,D77)-K77</f>
        <v>0</v>
      </c>
      <c r="O77" s="60">
        <f>IFERROR((IFERROR(VLOOKUP(B77,RRHH!F:S,11,0),0)+IFERROR(VLOOKUP(B77,RRHH!F:S,12,0),0)+IFERROR(VLOOKUP(B77,RRHH!F:S,13,0),0)+IFERROR(VLOOKUP(B77,RRHH!F:S,14,0),0))/5*I77+(250.5-(IFERROR(VLOOKUP(B77,RRHH!F:S,11,0),0)+IFERROR(VLOOKUP(B77,RRHH!F:S,12,0),0)+IFERROR(VLOOKUP(B77,RRHH!F:S,13,0),0)+IFERROR(VLOOKUP(B77,RRHH!F:S,14,0),0)))/5*(IFERROR(VLOOKUP(B77,RRHH!F:U,15,0),0)+IFERROR(VLOOKUP(B77,RRHH!F:U,16,0),0))/60*I77/M77,0)</f>
        <v>0</v>
      </c>
      <c r="P77" s="62" t="str">
        <f t="shared" si="3"/>
        <v/>
      </c>
      <c r="Q77" s="46" t="str">
        <f>+IFERROR(VLOOKUP(G77,Diccionarios!R:S,2,0),"Act. No ident")</f>
        <v>Act. No ident</v>
      </c>
    </row>
    <row r="78" spans="1:17" x14ac:dyDescent="0.25">
      <c r="A78" s="2"/>
      <c r="B78" s="2"/>
      <c r="C78" s="2"/>
      <c r="D78" s="2"/>
      <c r="E78" s="64" t="str">
        <f>+IFERROR(VLOOKUP(F78,Busc!$A$2:$B$11,2,0),"Prof No Val")</f>
        <v>Prof No Val</v>
      </c>
      <c r="F78" s="2"/>
      <c r="G78" s="64" t="str">
        <f>+IFERROR(VLOOKUP(H78,Diccionarios!Q:S,2,0),"Act No enc.")</f>
        <v>Act No enc.</v>
      </c>
      <c r="H78" s="47"/>
      <c r="I78" s="2"/>
      <c r="J78" s="2"/>
      <c r="K78" s="64">
        <f>++SUMIFS(RRHH!$M:$M,RRHH!$F:$F,'Programación No Medica'!B78,RRHH!$J:$J,'Programación No Medica'!D78)</f>
        <v>0</v>
      </c>
      <c r="L78" s="57">
        <f t="shared" si="2"/>
        <v>0</v>
      </c>
      <c r="M78" s="64">
        <f>++SUMIF(RRHH!F:F,'Programación No Medica'!B78,RRHH!$M:$M)</f>
        <v>0</v>
      </c>
      <c r="N78" s="2">
        <f>+SUMIFS(I:I,B:B,B78,D:D,D78)-K78</f>
        <v>0</v>
      </c>
      <c r="O78" s="60">
        <f>IFERROR((IFERROR(VLOOKUP(B78,RRHH!F:S,11,0),0)+IFERROR(VLOOKUP(B78,RRHH!F:S,12,0),0)+IFERROR(VLOOKUP(B78,RRHH!F:S,13,0),0)+IFERROR(VLOOKUP(B78,RRHH!F:S,14,0),0))/5*I78+(250.5-(IFERROR(VLOOKUP(B78,RRHH!F:S,11,0),0)+IFERROR(VLOOKUP(B78,RRHH!F:S,12,0),0)+IFERROR(VLOOKUP(B78,RRHH!F:S,13,0),0)+IFERROR(VLOOKUP(B78,RRHH!F:S,14,0),0)))/5*(IFERROR(VLOOKUP(B78,RRHH!F:U,15,0),0)+IFERROR(VLOOKUP(B78,RRHH!F:U,16,0),0))/60*I78/M78,0)</f>
        <v>0</v>
      </c>
      <c r="P78" s="62" t="str">
        <f t="shared" si="3"/>
        <v/>
      </c>
      <c r="Q78" s="46" t="str">
        <f>+IFERROR(VLOOKUP(G78,Diccionarios!R:S,2,0),"Act. No ident")</f>
        <v>Act. No ident</v>
      </c>
    </row>
    <row r="79" spans="1:17" x14ac:dyDescent="0.25">
      <c r="A79" s="2"/>
      <c r="B79" s="2"/>
      <c r="C79" s="2"/>
      <c r="D79" s="2"/>
      <c r="E79" s="64" t="str">
        <f>+IFERROR(VLOOKUP(F79,Busc!$A$2:$B$11,2,0),"Prof No Val")</f>
        <v>Prof No Val</v>
      </c>
      <c r="F79" s="2"/>
      <c r="G79" s="64" t="str">
        <f>+IFERROR(VLOOKUP(H79,Diccionarios!Q:S,2,0),"Act No enc.")</f>
        <v>Act No enc.</v>
      </c>
      <c r="H79" s="47"/>
      <c r="I79" s="2"/>
      <c r="J79" s="2"/>
      <c r="K79" s="64">
        <f>++SUMIFS(RRHH!$M:$M,RRHH!$F:$F,'Programación No Medica'!B79,RRHH!$J:$J,'Programación No Medica'!D79)</f>
        <v>0</v>
      </c>
      <c r="L79" s="57">
        <f t="shared" si="2"/>
        <v>0</v>
      </c>
      <c r="M79" s="64">
        <f>++SUMIF(RRHH!F:F,'Programación No Medica'!B79,RRHH!$M:$M)</f>
        <v>0</v>
      </c>
      <c r="N79" s="2">
        <f>+SUMIFS(I:I,B:B,B79,D:D,D79)-K79</f>
        <v>0</v>
      </c>
      <c r="O79" s="60">
        <f>IFERROR((IFERROR(VLOOKUP(B79,RRHH!F:S,11,0),0)+IFERROR(VLOOKUP(B79,RRHH!F:S,12,0),0)+IFERROR(VLOOKUP(B79,RRHH!F:S,13,0),0)+IFERROR(VLOOKUP(B79,RRHH!F:S,14,0),0))/5*I79+(250.5-(IFERROR(VLOOKUP(B79,RRHH!F:S,11,0),0)+IFERROR(VLOOKUP(B79,RRHH!F:S,12,0),0)+IFERROR(VLOOKUP(B79,RRHH!F:S,13,0),0)+IFERROR(VLOOKUP(B79,RRHH!F:S,14,0),0)))/5*(IFERROR(VLOOKUP(B79,RRHH!F:U,15,0),0)+IFERROR(VLOOKUP(B79,RRHH!F:U,16,0),0))/60*I79/M79,0)</f>
        <v>0</v>
      </c>
      <c r="P79" s="62" t="str">
        <f t="shared" si="3"/>
        <v/>
      </c>
      <c r="Q79" s="46" t="str">
        <f>+IFERROR(VLOOKUP(G79,Diccionarios!R:S,2,0),"Act. No ident")</f>
        <v>Act. No ident</v>
      </c>
    </row>
    <row r="80" spans="1:17" x14ac:dyDescent="0.25">
      <c r="A80" s="2"/>
      <c r="B80" s="2"/>
      <c r="C80" s="2"/>
      <c r="D80" s="2"/>
      <c r="E80" s="64" t="str">
        <f>+IFERROR(VLOOKUP(F80,Busc!$A$2:$B$11,2,0),"Prof No Val")</f>
        <v>Prof No Val</v>
      </c>
      <c r="F80" s="2"/>
      <c r="G80" s="64" t="str">
        <f>+IFERROR(VLOOKUP(H80,Diccionarios!Q:S,2,0),"Act No enc.")</f>
        <v>Act No enc.</v>
      </c>
      <c r="H80" s="47"/>
      <c r="I80" s="2"/>
      <c r="J80" s="2"/>
      <c r="K80" s="64">
        <f>++SUMIFS(RRHH!$M:$M,RRHH!$F:$F,'Programación No Medica'!B80,RRHH!$J:$J,'Programación No Medica'!D80)</f>
        <v>0</v>
      </c>
      <c r="L80" s="57">
        <f t="shared" si="2"/>
        <v>0</v>
      </c>
      <c r="M80" s="64">
        <f>++SUMIF(RRHH!F:F,'Programación No Medica'!B80,RRHH!$M:$M)</f>
        <v>0</v>
      </c>
      <c r="N80" s="2">
        <f>+SUMIFS(I:I,B:B,B80,D:D,D80)-K80</f>
        <v>0</v>
      </c>
      <c r="O80" s="60">
        <f>IFERROR((IFERROR(VLOOKUP(B80,RRHH!F:S,11,0),0)+IFERROR(VLOOKUP(B80,RRHH!F:S,12,0),0)+IFERROR(VLOOKUP(B80,RRHH!F:S,13,0),0)+IFERROR(VLOOKUP(B80,RRHH!F:S,14,0),0))/5*I80+(250.5-(IFERROR(VLOOKUP(B80,RRHH!F:S,11,0),0)+IFERROR(VLOOKUP(B80,RRHH!F:S,12,0),0)+IFERROR(VLOOKUP(B80,RRHH!F:S,13,0),0)+IFERROR(VLOOKUP(B80,RRHH!F:S,14,0),0)))/5*(IFERROR(VLOOKUP(B80,RRHH!F:U,15,0),0)+IFERROR(VLOOKUP(B80,RRHH!F:U,16,0),0))/60*I80/M80,0)</f>
        <v>0</v>
      </c>
      <c r="P80" s="62" t="str">
        <f t="shared" si="3"/>
        <v/>
      </c>
      <c r="Q80" s="46" t="str">
        <f>+IFERROR(VLOOKUP(G80,Diccionarios!R:S,2,0),"Act. No ident")</f>
        <v>Act. No ident</v>
      </c>
    </row>
    <row r="81" spans="1:17" x14ac:dyDescent="0.25">
      <c r="A81" s="2"/>
      <c r="B81" s="2"/>
      <c r="C81" s="2"/>
      <c r="D81" s="2"/>
      <c r="E81" s="64" t="str">
        <f>+IFERROR(VLOOKUP(F81,Busc!$A$2:$B$11,2,0),"Prof No Val")</f>
        <v>Prof No Val</v>
      </c>
      <c r="F81" s="2"/>
      <c r="G81" s="64" t="str">
        <f>+IFERROR(VLOOKUP(H81,Diccionarios!Q:S,2,0),"Act No enc.")</f>
        <v>Act No enc.</v>
      </c>
      <c r="H81" s="47"/>
      <c r="I81" s="2"/>
      <c r="J81" s="2"/>
      <c r="K81" s="64">
        <f>++SUMIFS(RRHH!$M:$M,RRHH!$F:$F,'Programación No Medica'!B81,RRHH!$J:$J,'Programación No Medica'!D81)</f>
        <v>0</v>
      </c>
      <c r="L81" s="57">
        <f t="shared" si="2"/>
        <v>0</v>
      </c>
      <c r="M81" s="64">
        <f>++SUMIF(RRHH!F:F,'Programación No Medica'!B81,RRHH!$M:$M)</f>
        <v>0</v>
      </c>
      <c r="N81" s="2">
        <f>+SUMIFS(I:I,B:B,B81,D:D,D81)-K81</f>
        <v>0</v>
      </c>
      <c r="O81" s="60">
        <f>IFERROR((IFERROR(VLOOKUP(B81,RRHH!F:S,11,0),0)+IFERROR(VLOOKUP(B81,RRHH!F:S,12,0),0)+IFERROR(VLOOKUP(B81,RRHH!F:S,13,0),0)+IFERROR(VLOOKUP(B81,RRHH!F:S,14,0),0))/5*I81+(250.5-(IFERROR(VLOOKUP(B81,RRHH!F:S,11,0),0)+IFERROR(VLOOKUP(B81,RRHH!F:S,12,0),0)+IFERROR(VLOOKUP(B81,RRHH!F:S,13,0),0)+IFERROR(VLOOKUP(B81,RRHH!F:S,14,0),0)))/5*(IFERROR(VLOOKUP(B81,RRHH!F:U,15,0),0)+IFERROR(VLOOKUP(B81,RRHH!F:U,16,0),0))/60*I81/M81,0)</f>
        <v>0</v>
      </c>
      <c r="P81" s="62" t="str">
        <f t="shared" si="3"/>
        <v/>
      </c>
      <c r="Q81" s="46" t="str">
        <f>+IFERROR(VLOOKUP(G81,Diccionarios!R:S,2,0),"Act. No ident")</f>
        <v>Act. No ident</v>
      </c>
    </row>
    <row r="82" spans="1:17" x14ac:dyDescent="0.25">
      <c r="A82" s="2"/>
      <c r="B82" s="2"/>
      <c r="C82" s="2"/>
      <c r="D82" s="2"/>
      <c r="E82" s="64" t="str">
        <f>+IFERROR(VLOOKUP(F82,Busc!$A$2:$B$11,2,0),"Prof No Val")</f>
        <v>Prof No Val</v>
      </c>
      <c r="F82" s="2"/>
      <c r="G82" s="64" t="str">
        <f>+IFERROR(VLOOKUP(H82,Diccionarios!Q:S,2,0),"Act No enc.")</f>
        <v>Act No enc.</v>
      </c>
      <c r="H82" s="47"/>
      <c r="I82" s="2"/>
      <c r="J82" s="2"/>
      <c r="K82" s="64">
        <f>++SUMIFS(RRHH!$M:$M,RRHH!$F:$F,'Programación No Medica'!B82,RRHH!$J:$J,'Programación No Medica'!D82)</f>
        <v>0</v>
      </c>
      <c r="L82" s="57">
        <f t="shared" si="2"/>
        <v>0</v>
      </c>
      <c r="M82" s="64">
        <f>++SUMIF(RRHH!F:F,'Programación No Medica'!B82,RRHH!$M:$M)</f>
        <v>0</v>
      </c>
      <c r="N82" s="2">
        <f>+SUMIFS(I:I,B:B,B82,D:D,D82)-K82</f>
        <v>0</v>
      </c>
      <c r="O82" s="60">
        <f>IFERROR((IFERROR(VLOOKUP(B82,RRHH!F:S,11,0),0)+IFERROR(VLOOKUP(B82,RRHH!F:S,12,0),0)+IFERROR(VLOOKUP(B82,RRHH!F:S,13,0),0)+IFERROR(VLOOKUP(B82,RRHH!F:S,14,0),0))/5*I82+(250.5-(IFERROR(VLOOKUP(B82,RRHH!F:S,11,0),0)+IFERROR(VLOOKUP(B82,RRHH!F:S,12,0),0)+IFERROR(VLOOKUP(B82,RRHH!F:S,13,0),0)+IFERROR(VLOOKUP(B82,RRHH!F:S,14,0),0)))/5*(IFERROR(VLOOKUP(B82,RRHH!F:U,15,0),0)+IFERROR(VLOOKUP(B82,RRHH!F:U,16,0),0))/60*I82/M82,0)</f>
        <v>0</v>
      </c>
      <c r="P82" s="62" t="str">
        <f t="shared" si="3"/>
        <v/>
      </c>
      <c r="Q82" s="46" t="str">
        <f>+IFERROR(VLOOKUP(G82,Diccionarios!R:S,2,0),"Act. No ident")</f>
        <v>Act. No ident</v>
      </c>
    </row>
    <row r="83" spans="1:17" x14ac:dyDescent="0.25">
      <c r="A83" s="2"/>
      <c r="B83" s="2"/>
      <c r="C83" s="2"/>
      <c r="D83" s="2"/>
      <c r="E83" s="64" t="str">
        <f>+IFERROR(VLOOKUP(F83,Busc!$A$2:$B$11,2,0),"Prof No Val")</f>
        <v>Prof No Val</v>
      </c>
      <c r="F83" s="2"/>
      <c r="G83" s="64" t="str">
        <f>+IFERROR(VLOOKUP(H83,Diccionarios!Q:S,2,0),"Act No enc.")</f>
        <v>Act No enc.</v>
      </c>
      <c r="H83" s="47"/>
      <c r="I83" s="2"/>
      <c r="J83" s="2"/>
      <c r="K83" s="64">
        <f>++SUMIFS(RRHH!$M:$M,RRHH!$F:$F,'Programación No Medica'!B83,RRHH!$J:$J,'Programación No Medica'!D83)</f>
        <v>0</v>
      </c>
      <c r="L83" s="57">
        <f t="shared" si="2"/>
        <v>0</v>
      </c>
      <c r="M83" s="64">
        <f>++SUMIF(RRHH!F:F,'Programación No Medica'!B83,RRHH!$M:$M)</f>
        <v>0</v>
      </c>
      <c r="N83" s="2">
        <f>+SUMIFS(I:I,B:B,B83,D:D,D83)-K83</f>
        <v>0</v>
      </c>
      <c r="O83" s="60">
        <f>IFERROR((IFERROR(VLOOKUP(B83,RRHH!F:S,11,0),0)+IFERROR(VLOOKUP(B83,RRHH!F:S,12,0),0)+IFERROR(VLOOKUP(B83,RRHH!F:S,13,0),0)+IFERROR(VLOOKUP(B83,RRHH!F:S,14,0),0))/5*I83+(250.5-(IFERROR(VLOOKUP(B83,RRHH!F:S,11,0),0)+IFERROR(VLOOKUP(B83,RRHH!F:S,12,0),0)+IFERROR(VLOOKUP(B83,RRHH!F:S,13,0),0)+IFERROR(VLOOKUP(B83,RRHH!F:S,14,0),0)))/5*(IFERROR(VLOOKUP(B83,RRHH!F:U,15,0),0)+IFERROR(VLOOKUP(B83,RRHH!F:U,16,0),0))/60*I83/M83,0)</f>
        <v>0</v>
      </c>
      <c r="P83" s="62" t="str">
        <f t="shared" si="3"/>
        <v/>
      </c>
      <c r="Q83" s="46" t="str">
        <f>+IFERROR(VLOOKUP(G83,Diccionarios!R:S,2,0),"Act. No ident")</f>
        <v>Act. No ident</v>
      </c>
    </row>
    <row r="84" spans="1:17" x14ac:dyDescent="0.25">
      <c r="A84" s="2"/>
      <c r="B84" s="2"/>
      <c r="C84" s="2"/>
      <c r="D84" s="2"/>
      <c r="E84" s="64" t="str">
        <f>+IFERROR(VLOOKUP(F84,Busc!$A$2:$B$11,2,0),"Prof No Val")</f>
        <v>Prof No Val</v>
      </c>
      <c r="F84" s="2"/>
      <c r="G84" s="64" t="str">
        <f>+IFERROR(VLOOKUP(H84,Diccionarios!Q:S,2,0),"Act No enc.")</f>
        <v>Act No enc.</v>
      </c>
      <c r="H84" s="47"/>
      <c r="I84" s="2"/>
      <c r="J84" s="2"/>
      <c r="K84" s="64">
        <f>++SUMIFS(RRHH!$M:$M,RRHH!$F:$F,'Programación No Medica'!B84,RRHH!$J:$J,'Programación No Medica'!D84)</f>
        <v>0</v>
      </c>
      <c r="L84" s="57">
        <f t="shared" si="2"/>
        <v>0</v>
      </c>
      <c r="M84" s="64">
        <f>++SUMIF(RRHH!F:F,'Programación No Medica'!B84,RRHH!$M:$M)</f>
        <v>0</v>
      </c>
      <c r="N84" s="2">
        <f>+SUMIFS(I:I,B:B,B84,D:D,D84)-K84</f>
        <v>0</v>
      </c>
      <c r="O84" s="60">
        <f>IFERROR((IFERROR(VLOOKUP(B84,RRHH!F:S,11,0),0)+IFERROR(VLOOKUP(B84,RRHH!F:S,12,0),0)+IFERROR(VLOOKUP(B84,RRHH!F:S,13,0),0)+IFERROR(VLOOKUP(B84,RRHH!F:S,14,0),0))/5*I84+(250.5-(IFERROR(VLOOKUP(B84,RRHH!F:S,11,0),0)+IFERROR(VLOOKUP(B84,RRHH!F:S,12,0),0)+IFERROR(VLOOKUP(B84,RRHH!F:S,13,0),0)+IFERROR(VLOOKUP(B84,RRHH!F:S,14,0),0)))/5*(IFERROR(VLOOKUP(B84,RRHH!F:U,15,0),0)+IFERROR(VLOOKUP(B84,RRHH!F:U,16,0),0))/60*I84/M84,0)</f>
        <v>0</v>
      </c>
      <c r="P84" s="62" t="str">
        <f t="shared" si="3"/>
        <v/>
      </c>
      <c r="Q84" s="46" t="str">
        <f>+IFERROR(VLOOKUP(G84,Diccionarios!R:S,2,0),"Act. No ident")</f>
        <v>Act. No ident</v>
      </c>
    </row>
    <row r="85" spans="1:17" x14ac:dyDescent="0.25">
      <c r="A85" s="2"/>
      <c r="B85" s="2"/>
      <c r="C85" s="2"/>
      <c r="D85" s="2"/>
      <c r="E85" s="64" t="str">
        <f>+IFERROR(VLOOKUP(F85,Busc!$A$2:$B$11,2,0),"Prof No Val")</f>
        <v>Prof No Val</v>
      </c>
      <c r="F85" s="2"/>
      <c r="G85" s="64" t="str">
        <f>+IFERROR(VLOOKUP(H85,Diccionarios!Q:S,2,0),"Act No enc.")</f>
        <v>Act No enc.</v>
      </c>
      <c r="H85" s="47"/>
      <c r="I85" s="2"/>
      <c r="J85" s="2"/>
      <c r="K85" s="64">
        <f>++SUMIFS(RRHH!$M:$M,RRHH!$F:$F,'Programación No Medica'!B85,RRHH!$J:$J,'Programación No Medica'!D85)</f>
        <v>0</v>
      </c>
      <c r="L85" s="57">
        <f t="shared" si="2"/>
        <v>0</v>
      </c>
      <c r="M85" s="64">
        <f>++SUMIF(RRHH!F:F,'Programación No Medica'!B85,RRHH!$M:$M)</f>
        <v>0</v>
      </c>
      <c r="N85" s="2">
        <f>+SUMIFS(I:I,B:B,B85,D:D,D85)-K85</f>
        <v>0</v>
      </c>
      <c r="O85" s="60">
        <f>IFERROR((IFERROR(VLOOKUP(B85,RRHH!F:S,11,0),0)+IFERROR(VLOOKUP(B85,RRHH!F:S,12,0),0)+IFERROR(VLOOKUP(B85,RRHH!F:S,13,0),0)+IFERROR(VLOOKUP(B85,RRHH!F:S,14,0),0))/5*I85+(250.5-(IFERROR(VLOOKUP(B85,RRHH!F:S,11,0),0)+IFERROR(VLOOKUP(B85,RRHH!F:S,12,0),0)+IFERROR(VLOOKUP(B85,RRHH!F:S,13,0),0)+IFERROR(VLOOKUP(B85,RRHH!F:S,14,0),0)))/5*(IFERROR(VLOOKUP(B85,RRHH!F:U,15,0),0)+IFERROR(VLOOKUP(B85,RRHH!F:U,16,0),0))/60*I85/M85,0)</f>
        <v>0</v>
      </c>
      <c r="P85" s="62" t="str">
        <f t="shared" si="3"/>
        <v/>
      </c>
      <c r="Q85" s="46" t="str">
        <f>+IFERROR(VLOOKUP(G85,Diccionarios!R:S,2,0),"Act. No ident")</f>
        <v>Act. No ident</v>
      </c>
    </row>
    <row r="86" spans="1:17" x14ac:dyDescent="0.25">
      <c r="A86" s="2"/>
      <c r="B86" s="2"/>
      <c r="C86" s="2"/>
      <c r="D86" s="2"/>
      <c r="E86" s="64" t="str">
        <f>+IFERROR(VLOOKUP(F86,Busc!$A$2:$B$11,2,0),"Prof No Val")</f>
        <v>Prof No Val</v>
      </c>
      <c r="F86" s="2"/>
      <c r="G86" s="64" t="str">
        <f>+IFERROR(VLOOKUP(H86,Diccionarios!Q:S,2,0),"Act No enc.")</f>
        <v>Act No enc.</v>
      </c>
      <c r="H86" s="47"/>
      <c r="I86" s="2"/>
      <c r="J86" s="2"/>
      <c r="K86" s="64">
        <f>++SUMIFS(RRHH!$M:$M,RRHH!$F:$F,'Programación No Medica'!B86,RRHH!$J:$J,'Programación No Medica'!D86)</f>
        <v>0</v>
      </c>
      <c r="L86" s="57">
        <f t="shared" si="2"/>
        <v>0</v>
      </c>
      <c r="M86" s="64">
        <f>++SUMIF(RRHH!F:F,'Programación No Medica'!B86,RRHH!$M:$M)</f>
        <v>0</v>
      </c>
      <c r="N86" s="2">
        <f>+SUMIFS(I:I,B:B,B86,D:D,D86)-K86</f>
        <v>0</v>
      </c>
      <c r="O86" s="60">
        <f>IFERROR((IFERROR(VLOOKUP(B86,RRHH!F:S,11,0),0)+IFERROR(VLOOKUP(B86,RRHH!F:S,12,0),0)+IFERROR(VLOOKUP(B86,RRHH!F:S,13,0),0)+IFERROR(VLOOKUP(B86,RRHH!F:S,14,0),0))/5*I86+(250.5-(IFERROR(VLOOKUP(B86,RRHH!F:S,11,0),0)+IFERROR(VLOOKUP(B86,RRHH!F:S,12,0),0)+IFERROR(VLOOKUP(B86,RRHH!F:S,13,0),0)+IFERROR(VLOOKUP(B86,RRHH!F:S,14,0),0)))/5*(IFERROR(VLOOKUP(B86,RRHH!F:U,15,0),0)+IFERROR(VLOOKUP(B86,RRHH!F:U,16,0),0))/60*I86/M86,0)</f>
        <v>0</v>
      </c>
      <c r="P86" s="62" t="str">
        <f t="shared" si="3"/>
        <v/>
      </c>
      <c r="Q86" s="46" t="str">
        <f>+IFERROR(VLOOKUP(G86,Diccionarios!R:S,2,0),"Act. No ident")</f>
        <v>Act. No ident</v>
      </c>
    </row>
    <row r="87" spans="1:17" x14ac:dyDescent="0.25">
      <c r="A87" s="2"/>
      <c r="B87" s="2"/>
      <c r="C87" s="2"/>
      <c r="D87" s="2"/>
      <c r="E87" s="64" t="str">
        <f>+IFERROR(VLOOKUP(F87,Busc!$A$2:$B$11,2,0),"Prof No Val")</f>
        <v>Prof No Val</v>
      </c>
      <c r="F87" s="2"/>
      <c r="G87" s="64" t="str">
        <f>+IFERROR(VLOOKUP(H87,Diccionarios!Q:S,2,0),"Act No enc.")</f>
        <v>Act No enc.</v>
      </c>
      <c r="H87" s="47"/>
      <c r="I87" s="2"/>
      <c r="J87" s="2"/>
      <c r="K87" s="64">
        <f>++SUMIFS(RRHH!$M:$M,RRHH!$F:$F,'Programación No Medica'!B87,RRHH!$J:$J,'Programación No Medica'!D87)</f>
        <v>0</v>
      </c>
      <c r="L87" s="57">
        <f t="shared" si="2"/>
        <v>0</v>
      </c>
      <c r="M87" s="64">
        <f>++SUMIF(RRHH!F:F,'Programación No Medica'!B87,RRHH!$M:$M)</f>
        <v>0</v>
      </c>
      <c r="N87" s="2">
        <f>+SUMIFS(I:I,B:B,B87,D:D,D87)-K87</f>
        <v>0</v>
      </c>
      <c r="O87" s="60">
        <f>IFERROR((IFERROR(VLOOKUP(B87,RRHH!F:S,11,0),0)+IFERROR(VLOOKUP(B87,RRHH!F:S,12,0),0)+IFERROR(VLOOKUP(B87,RRHH!F:S,13,0),0)+IFERROR(VLOOKUP(B87,RRHH!F:S,14,0),0))/5*I87+(250.5-(IFERROR(VLOOKUP(B87,RRHH!F:S,11,0),0)+IFERROR(VLOOKUP(B87,RRHH!F:S,12,0),0)+IFERROR(VLOOKUP(B87,RRHH!F:S,13,0),0)+IFERROR(VLOOKUP(B87,RRHH!F:S,14,0),0)))/5*(IFERROR(VLOOKUP(B87,RRHH!F:U,15,0),0)+IFERROR(VLOOKUP(B87,RRHH!F:U,16,0),0))/60*I87/M87,0)</f>
        <v>0</v>
      </c>
      <c r="P87" s="62" t="str">
        <f t="shared" si="3"/>
        <v/>
      </c>
      <c r="Q87" s="46" t="str">
        <f>+IFERROR(VLOOKUP(G87,Diccionarios!R:S,2,0),"Act. No ident")</f>
        <v>Act. No ident</v>
      </c>
    </row>
    <row r="88" spans="1:17" x14ac:dyDescent="0.25">
      <c r="A88" s="2"/>
      <c r="B88" s="2"/>
      <c r="C88" s="2"/>
      <c r="D88" s="2"/>
      <c r="E88" s="64" t="str">
        <f>+IFERROR(VLOOKUP(F88,Busc!$A$2:$B$11,2,0),"Prof No Val")</f>
        <v>Prof No Val</v>
      </c>
      <c r="F88" s="2"/>
      <c r="G88" s="64" t="str">
        <f>+IFERROR(VLOOKUP(H88,Diccionarios!Q:S,2,0),"Act No enc.")</f>
        <v>Act No enc.</v>
      </c>
      <c r="H88" s="47"/>
      <c r="I88" s="2"/>
      <c r="J88" s="2"/>
      <c r="K88" s="64">
        <f>++SUMIFS(RRHH!$M:$M,RRHH!$F:$F,'Programación No Medica'!B88,RRHH!$J:$J,'Programación No Medica'!D88)</f>
        <v>0</v>
      </c>
      <c r="L88" s="57">
        <f t="shared" si="2"/>
        <v>0</v>
      </c>
      <c r="M88" s="64">
        <f>++SUMIF(RRHH!F:F,'Programación No Medica'!B88,RRHH!$M:$M)</f>
        <v>0</v>
      </c>
      <c r="N88" s="2">
        <f>+SUMIFS(I:I,B:B,B88,D:D,D88)-K88</f>
        <v>0</v>
      </c>
      <c r="O88" s="60">
        <f>IFERROR((IFERROR(VLOOKUP(B88,RRHH!F:S,11,0),0)+IFERROR(VLOOKUP(B88,RRHH!F:S,12,0),0)+IFERROR(VLOOKUP(B88,RRHH!F:S,13,0),0)+IFERROR(VLOOKUP(B88,RRHH!F:S,14,0),0))/5*I88+(250.5-(IFERROR(VLOOKUP(B88,RRHH!F:S,11,0),0)+IFERROR(VLOOKUP(B88,RRHH!F:S,12,0),0)+IFERROR(VLOOKUP(B88,RRHH!F:S,13,0),0)+IFERROR(VLOOKUP(B88,RRHH!F:S,14,0),0)))/5*(IFERROR(VLOOKUP(B88,RRHH!F:U,15,0),0)+IFERROR(VLOOKUP(B88,RRHH!F:U,16,0),0))/60*I88/M88,0)</f>
        <v>0</v>
      </c>
      <c r="P88" s="62" t="str">
        <f t="shared" si="3"/>
        <v/>
      </c>
      <c r="Q88" s="46" t="str">
        <f>+IFERROR(VLOOKUP(G88,Diccionarios!R:S,2,0),"Act. No ident")</f>
        <v>Act. No ident</v>
      </c>
    </row>
    <row r="89" spans="1:17" x14ac:dyDescent="0.25">
      <c r="A89" s="2"/>
      <c r="B89" s="2"/>
      <c r="C89" s="2"/>
      <c r="D89" s="2"/>
      <c r="E89" s="64" t="str">
        <f>+IFERROR(VLOOKUP(F89,Busc!$A$2:$B$11,2,0),"Prof No Val")</f>
        <v>Prof No Val</v>
      </c>
      <c r="F89" s="2"/>
      <c r="G89" s="64" t="str">
        <f>+IFERROR(VLOOKUP(H89,Diccionarios!Q:S,2,0),"Act No enc.")</f>
        <v>Act No enc.</v>
      </c>
      <c r="H89" s="47"/>
      <c r="I89" s="2"/>
      <c r="J89" s="2"/>
      <c r="K89" s="64">
        <f>++SUMIFS(RRHH!$M:$M,RRHH!$F:$F,'Programación No Medica'!B89,RRHH!$J:$J,'Programación No Medica'!D89)</f>
        <v>0</v>
      </c>
      <c r="L89" s="57">
        <f t="shared" si="2"/>
        <v>0</v>
      </c>
      <c r="M89" s="64">
        <f>++SUMIF(RRHH!F:F,'Programación No Medica'!B89,RRHH!$M:$M)</f>
        <v>0</v>
      </c>
      <c r="N89" s="2">
        <f>+SUMIFS(I:I,B:B,B89,D:D,D89)-K89</f>
        <v>0</v>
      </c>
      <c r="O89" s="60">
        <f>IFERROR((IFERROR(VLOOKUP(B89,RRHH!F:S,11,0),0)+IFERROR(VLOOKUP(B89,RRHH!F:S,12,0),0)+IFERROR(VLOOKUP(B89,RRHH!F:S,13,0),0)+IFERROR(VLOOKUP(B89,RRHH!F:S,14,0),0))/5*I89+(250.5-(IFERROR(VLOOKUP(B89,RRHH!F:S,11,0),0)+IFERROR(VLOOKUP(B89,RRHH!F:S,12,0),0)+IFERROR(VLOOKUP(B89,RRHH!F:S,13,0),0)+IFERROR(VLOOKUP(B89,RRHH!F:S,14,0),0)))/5*(IFERROR(VLOOKUP(B89,RRHH!F:U,15,0),0)+IFERROR(VLOOKUP(B89,RRHH!F:U,16,0),0))/60*I89/M89,0)</f>
        <v>0</v>
      </c>
      <c r="P89" s="62" t="str">
        <f t="shared" si="3"/>
        <v/>
      </c>
      <c r="Q89" s="46" t="str">
        <f>+IFERROR(VLOOKUP(G89,Diccionarios!R:S,2,0),"Act. No ident")</f>
        <v>Act. No ident</v>
      </c>
    </row>
    <row r="90" spans="1:17" x14ac:dyDescent="0.25">
      <c r="A90" s="2"/>
      <c r="B90" s="2"/>
      <c r="C90" s="2"/>
      <c r="D90" s="2"/>
      <c r="E90" s="64" t="str">
        <f>+IFERROR(VLOOKUP(F90,Busc!$A$2:$B$11,2,0),"Prof No Val")</f>
        <v>Prof No Val</v>
      </c>
      <c r="F90" s="2"/>
      <c r="G90" s="64" t="str">
        <f>+IFERROR(VLOOKUP(H90,Diccionarios!Q:S,2,0),"Act No enc.")</f>
        <v>Act No enc.</v>
      </c>
      <c r="H90" s="47"/>
      <c r="I90" s="2"/>
      <c r="J90" s="2"/>
      <c r="K90" s="64">
        <f>++SUMIFS(RRHH!$M:$M,RRHH!$F:$F,'Programación No Medica'!B90,RRHH!$J:$J,'Programación No Medica'!D90)</f>
        <v>0</v>
      </c>
      <c r="L90" s="57">
        <f t="shared" si="2"/>
        <v>0</v>
      </c>
      <c r="M90" s="64">
        <f>++SUMIF(RRHH!F:F,'Programación No Medica'!B90,RRHH!$M:$M)</f>
        <v>0</v>
      </c>
      <c r="N90" s="2">
        <f>+SUMIFS(I:I,B:B,B90,D:D,D90)-K90</f>
        <v>0</v>
      </c>
      <c r="O90" s="60">
        <f>IFERROR((IFERROR(VLOOKUP(B90,RRHH!F:S,11,0),0)+IFERROR(VLOOKUP(B90,RRHH!F:S,12,0),0)+IFERROR(VLOOKUP(B90,RRHH!F:S,13,0),0)+IFERROR(VLOOKUP(B90,RRHH!F:S,14,0),0))/5*I90+(250.5-(IFERROR(VLOOKUP(B90,RRHH!F:S,11,0),0)+IFERROR(VLOOKUP(B90,RRHH!F:S,12,0),0)+IFERROR(VLOOKUP(B90,RRHH!F:S,13,0),0)+IFERROR(VLOOKUP(B90,RRHH!F:S,14,0),0)))/5*(IFERROR(VLOOKUP(B90,RRHH!F:U,15,0),0)+IFERROR(VLOOKUP(B90,RRHH!F:U,16,0),0))/60*I90/M90,0)</f>
        <v>0</v>
      </c>
      <c r="P90" s="62" t="str">
        <f t="shared" si="3"/>
        <v/>
      </c>
      <c r="Q90" s="46" t="str">
        <f>+IFERROR(VLOOKUP(G90,Diccionarios!R:S,2,0),"Act. No ident")</f>
        <v>Act. No ident</v>
      </c>
    </row>
    <row r="91" spans="1:17" x14ac:dyDescent="0.25">
      <c r="A91" s="2"/>
      <c r="B91" s="2"/>
      <c r="C91" s="2"/>
      <c r="D91" s="2"/>
      <c r="E91" s="64" t="str">
        <f>+IFERROR(VLOOKUP(F91,Busc!$A$2:$B$11,2,0),"Prof No Val")</f>
        <v>Prof No Val</v>
      </c>
      <c r="F91" s="2"/>
      <c r="G91" s="64" t="str">
        <f>+IFERROR(VLOOKUP(H91,Diccionarios!Q:S,2,0),"Act No enc.")</f>
        <v>Act No enc.</v>
      </c>
      <c r="H91" s="47"/>
      <c r="I91" s="2"/>
      <c r="J91" s="2"/>
      <c r="K91" s="64">
        <f>++SUMIFS(RRHH!$M:$M,RRHH!$F:$F,'Programación No Medica'!B91,RRHH!$J:$J,'Programación No Medica'!D91)</f>
        <v>0</v>
      </c>
      <c r="L91" s="57">
        <f t="shared" si="2"/>
        <v>0</v>
      </c>
      <c r="M91" s="64">
        <f>++SUMIF(RRHH!F:F,'Programación No Medica'!B91,RRHH!$M:$M)</f>
        <v>0</v>
      </c>
      <c r="N91" s="2">
        <f>+SUMIFS(I:I,B:B,B91,D:D,D91)-K91</f>
        <v>0</v>
      </c>
      <c r="O91" s="60">
        <f>IFERROR((IFERROR(VLOOKUP(B91,RRHH!F:S,11,0),0)+IFERROR(VLOOKUP(B91,RRHH!F:S,12,0),0)+IFERROR(VLOOKUP(B91,RRHH!F:S,13,0),0)+IFERROR(VLOOKUP(B91,RRHH!F:S,14,0),0))/5*I91+(250.5-(IFERROR(VLOOKUP(B91,RRHH!F:S,11,0),0)+IFERROR(VLOOKUP(B91,RRHH!F:S,12,0),0)+IFERROR(VLOOKUP(B91,RRHH!F:S,13,0),0)+IFERROR(VLOOKUP(B91,RRHH!F:S,14,0),0)))/5*(IFERROR(VLOOKUP(B91,RRHH!F:U,15,0),0)+IFERROR(VLOOKUP(B91,RRHH!F:U,16,0),0))/60*I91/M91,0)</f>
        <v>0</v>
      </c>
      <c r="P91" s="62" t="str">
        <f t="shared" si="3"/>
        <v/>
      </c>
      <c r="Q91" s="46" t="str">
        <f>+IFERROR(VLOOKUP(G91,Diccionarios!R:S,2,0),"Act. No ident")</f>
        <v>Act. No ident</v>
      </c>
    </row>
    <row r="92" spans="1:17" x14ac:dyDescent="0.25">
      <c r="A92" s="2"/>
      <c r="B92" s="2"/>
      <c r="C92" s="2"/>
      <c r="D92" s="2"/>
      <c r="E92" s="64" t="str">
        <f>+IFERROR(VLOOKUP(F92,Busc!$A$2:$B$11,2,0),"Prof No Val")</f>
        <v>Prof No Val</v>
      </c>
      <c r="F92" s="2"/>
      <c r="G92" s="64" t="str">
        <f>+IFERROR(VLOOKUP(H92,Diccionarios!Q:S,2,0),"Act No enc.")</f>
        <v>Act No enc.</v>
      </c>
      <c r="H92" s="47"/>
      <c r="I92" s="2"/>
      <c r="J92" s="2"/>
      <c r="K92" s="64">
        <f>++SUMIFS(RRHH!$M:$M,RRHH!$F:$F,'Programación No Medica'!B92,RRHH!$J:$J,'Programación No Medica'!D92)</f>
        <v>0</v>
      </c>
      <c r="L92" s="57">
        <f t="shared" si="2"/>
        <v>0</v>
      </c>
      <c r="M92" s="64">
        <f>++SUMIF(RRHH!F:F,'Programación No Medica'!B92,RRHH!$M:$M)</f>
        <v>0</v>
      </c>
      <c r="N92" s="2">
        <f>+SUMIFS(I:I,B:B,B92,D:D,D92)-K92</f>
        <v>0</v>
      </c>
      <c r="O92" s="60">
        <f>IFERROR((IFERROR(VLOOKUP(B92,RRHH!F:S,11,0),0)+IFERROR(VLOOKUP(B92,RRHH!F:S,12,0),0)+IFERROR(VLOOKUP(B92,RRHH!F:S,13,0),0)+IFERROR(VLOOKUP(B92,RRHH!F:S,14,0),0))/5*I92+(250.5-(IFERROR(VLOOKUP(B92,RRHH!F:S,11,0),0)+IFERROR(VLOOKUP(B92,RRHH!F:S,12,0),0)+IFERROR(VLOOKUP(B92,RRHH!F:S,13,0),0)+IFERROR(VLOOKUP(B92,RRHH!F:S,14,0),0)))/5*(IFERROR(VLOOKUP(B92,RRHH!F:U,15,0),0)+IFERROR(VLOOKUP(B92,RRHH!F:U,16,0),0))/60*I92/M92,0)</f>
        <v>0</v>
      </c>
      <c r="P92" s="62" t="str">
        <f t="shared" si="3"/>
        <v/>
      </c>
      <c r="Q92" s="46" t="str">
        <f>+IFERROR(VLOOKUP(G92,Diccionarios!R:S,2,0),"Act. No ident")</f>
        <v>Act. No ident</v>
      </c>
    </row>
    <row r="93" spans="1:17" x14ac:dyDescent="0.25">
      <c r="A93" s="2"/>
      <c r="B93" s="2"/>
      <c r="C93" s="2"/>
      <c r="D93" s="2"/>
      <c r="E93" s="64" t="str">
        <f>+IFERROR(VLOOKUP(F93,Busc!$A$2:$B$11,2,0),"Prof No Val")</f>
        <v>Prof No Val</v>
      </c>
      <c r="F93" s="2"/>
      <c r="G93" s="64" t="str">
        <f>+IFERROR(VLOOKUP(H93,Diccionarios!Q:S,2,0),"Act No enc.")</f>
        <v>Act No enc.</v>
      </c>
      <c r="H93" s="47"/>
      <c r="I93" s="2"/>
      <c r="J93" s="2"/>
      <c r="K93" s="64">
        <f>++SUMIFS(RRHH!$M:$M,RRHH!$F:$F,'Programación No Medica'!B93,RRHH!$J:$J,'Programación No Medica'!D93)</f>
        <v>0</v>
      </c>
      <c r="L93" s="57">
        <f t="shared" si="2"/>
        <v>0</v>
      </c>
      <c r="M93" s="64">
        <f>++SUMIF(RRHH!F:F,'Programación No Medica'!B93,RRHH!$M:$M)</f>
        <v>0</v>
      </c>
      <c r="N93" s="2">
        <f>+SUMIFS(I:I,B:B,B93,D:D,D93)-K93</f>
        <v>0</v>
      </c>
      <c r="O93" s="60">
        <f>IFERROR((IFERROR(VLOOKUP(B93,RRHH!F:S,11,0),0)+IFERROR(VLOOKUP(B93,RRHH!F:S,12,0),0)+IFERROR(VLOOKUP(B93,RRHH!F:S,13,0),0)+IFERROR(VLOOKUP(B93,RRHH!F:S,14,0),0))/5*I93+(250.5-(IFERROR(VLOOKUP(B93,RRHH!F:S,11,0),0)+IFERROR(VLOOKUP(B93,RRHH!F:S,12,0),0)+IFERROR(VLOOKUP(B93,RRHH!F:S,13,0),0)+IFERROR(VLOOKUP(B93,RRHH!F:S,14,0),0)))/5*(IFERROR(VLOOKUP(B93,RRHH!F:U,15,0),0)+IFERROR(VLOOKUP(B93,RRHH!F:U,16,0),0))/60*I93/M93,0)</f>
        <v>0</v>
      </c>
      <c r="P93" s="62" t="str">
        <f t="shared" si="3"/>
        <v/>
      </c>
      <c r="Q93" s="46" t="str">
        <f>+IFERROR(VLOOKUP(G93,Diccionarios!R:S,2,0),"Act. No ident")</f>
        <v>Act. No ident</v>
      </c>
    </row>
    <row r="94" spans="1:17" x14ac:dyDescent="0.25">
      <c r="A94" s="2"/>
      <c r="B94" s="2"/>
      <c r="C94" s="2"/>
      <c r="D94" s="2"/>
      <c r="E94" s="64" t="str">
        <f>+IFERROR(VLOOKUP(F94,Busc!$A$2:$B$11,2,0),"Prof No Val")</f>
        <v>Prof No Val</v>
      </c>
      <c r="F94" s="2"/>
      <c r="G94" s="64" t="str">
        <f>+IFERROR(VLOOKUP(H94,Diccionarios!Q:S,2,0),"Act No enc.")</f>
        <v>Act No enc.</v>
      </c>
      <c r="H94" s="47"/>
      <c r="I94" s="2"/>
      <c r="J94" s="2"/>
      <c r="K94" s="64">
        <f>++SUMIFS(RRHH!$M:$M,RRHH!$F:$F,'Programación No Medica'!B94,RRHH!$J:$J,'Programación No Medica'!D94)</f>
        <v>0</v>
      </c>
      <c r="L94" s="57">
        <f t="shared" si="2"/>
        <v>0</v>
      </c>
      <c r="M94" s="64">
        <f>++SUMIF(RRHH!F:F,'Programación No Medica'!B94,RRHH!$M:$M)</f>
        <v>0</v>
      </c>
      <c r="N94" s="2">
        <f>+SUMIFS(I:I,B:B,B94,D:D,D94)-K94</f>
        <v>0</v>
      </c>
      <c r="O94" s="60">
        <f>IFERROR((IFERROR(VLOOKUP(B94,RRHH!F:S,11,0),0)+IFERROR(VLOOKUP(B94,RRHH!F:S,12,0),0)+IFERROR(VLOOKUP(B94,RRHH!F:S,13,0),0)+IFERROR(VLOOKUP(B94,RRHH!F:S,14,0),0))/5*I94+(250.5-(IFERROR(VLOOKUP(B94,RRHH!F:S,11,0),0)+IFERROR(VLOOKUP(B94,RRHH!F:S,12,0),0)+IFERROR(VLOOKUP(B94,RRHH!F:S,13,0),0)+IFERROR(VLOOKUP(B94,RRHH!F:S,14,0),0)))/5*(IFERROR(VLOOKUP(B94,RRHH!F:U,15,0),0)+IFERROR(VLOOKUP(B94,RRHH!F:U,16,0),0))/60*I94/M94,0)</f>
        <v>0</v>
      </c>
      <c r="P94" s="62" t="str">
        <f t="shared" si="3"/>
        <v/>
      </c>
      <c r="Q94" s="46" t="str">
        <f>+IFERROR(VLOOKUP(G94,Diccionarios!R:S,2,0),"Act. No ident")</f>
        <v>Act. No ident</v>
      </c>
    </row>
    <row r="95" spans="1:17" x14ac:dyDescent="0.25">
      <c r="A95" s="2"/>
      <c r="B95" s="2"/>
      <c r="C95" s="2"/>
      <c r="D95" s="2"/>
      <c r="E95" s="64" t="str">
        <f>+IFERROR(VLOOKUP(F95,Busc!$A$2:$B$11,2,0),"Prof No Val")</f>
        <v>Prof No Val</v>
      </c>
      <c r="F95" s="2"/>
      <c r="G95" s="64" t="str">
        <f>+IFERROR(VLOOKUP(H95,Diccionarios!Q:S,2,0),"Act No enc.")</f>
        <v>Act No enc.</v>
      </c>
      <c r="H95" s="47"/>
      <c r="I95" s="2"/>
      <c r="J95" s="2"/>
      <c r="K95" s="64">
        <f>++SUMIFS(RRHH!$M:$M,RRHH!$F:$F,'Programación No Medica'!B95,RRHH!$J:$J,'Programación No Medica'!D95)</f>
        <v>0</v>
      </c>
      <c r="L95" s="57">
        <f t="shared" si="2"/>
        <v>0</v>
      </c>
      <c r="M95" s="64">
        <f>++SUMIF(RRHH!F:F,'Programación No Medica'!B95,RRHH!$M:$M)</f>
        <v>0</v>
      </c>
      <c r="N95" s="2">
        <f>+SUMIFS(I:I,B:B,B95,D:D,D95)-K95</f>
        <v>0</v>
      </c>
      <c r="O95" s="60">
        <f>IFERROR((IFERROR(VLOOKUP(B95,RRHH!F:S,11,0),0)+IFERROR(VLOOKUP(B95,RRHH!F:S,12,0),0)+IFERROR(VLOOKUP(B95,RRHH!F:S,13,0),0)+IFERROR(VLOOKUP(B95,RRHH!F:S,14,0),0))/5*I95+(250.5-(IFERROR(VLOOKUP(B95,RRHH!F:S,11,0),0)+IFERROR(VLOOKUP(B95,RRHH!F:S,12,0),0)+IFERROR(VLOOKUP(B95,RRHH!F:S,13,0),0)+IFERROR(VLOOKUP(B95,RRHH!F:S,14,0),0)))/5*(IFERROR(VLOOKUP(B95,RRHH!F:U,15,0),0)+IFERROR(VLOOKUP(B95,RRHH!F:U,16,0),0))/60*I95/M95,0)</f>
        <v>0</v>
      </c>
      <c r="P95" s="62" t="str">
        <f t="shared" si="3"/>
        <v/>
      </c>
      <c r="Q95" s="46" t="str">
        <f>+IFERROR(VLOOKUP(G95,Diccionarios!R:S,2,0),"Act. No ident")</f>
        <v>Act. No ident</v>
      </c>
    </row>
    <row r="96" spans="1:17" x14ac:dyDescent="0.25">
      <c r="A96" s="2"/>
      <c r="B96" s="2"/>
      <c r="C96" s="2"/>
      <c r="D96" s="2"/>
      <c r="E96" s="64" t="str">
        <f>+IFERROR(VLOOKUP(F96,Busc!$A$2:$B$11,2,0),"Prof No Val")</f>
        <v>Prof No Val</v>
      </c>
      <c r="F96" s="2"/>
      <c r="G96" s="64" t="str">
        <f>+IFERROR(VLOOKUP(H96,Diccionarios!Q:S,2,0),"Act No enc.")</f>
        <v>Act No enc.</v>
      </c>
      <c r="H96" s="47"/>
      <c r="I96" s="2"/>
      <c r="J96" s="2"/>
      <c r="K96" s="64">
        <f>++SUMIFS(RRHH!$M:$M,RRHH!$F:$F,'Programación No Medica'!B96,RRHH!$J:$J,'Programación No Medica'!D96)</f>
        <v>0</v>
      </c>
      <c r="L96" s="57">
        <f t="shared" si="2"/>
        <v>0</v>
      </c>
      <c r="M96" s="64">
        <f>++SUMIF(RRHH!F:F,'Programación No Medica'!B96,RRHH!$M:$M)</f>
        <v>0</v>
      </c>
      <c r="N96" s="2">
        <f>+SUMIFS(I:I,B:B,B96,D:D,D96)-K96</f>
        <v>0</v>
      </c>
      <c r="O96" s="60">
        <f>IFERROR((IFERROR(VLOOKUP(B96,RRHH!F:S,11,0),0)+IFERROR(VLOOKUP(B96,RRHH!F:S,12,0),0)+IFERROR(VLOOKUP(B96,RRHH!F:S,13,0),0)+IFERROR(VLOOKUP(B96,RRHH!F:S,14,0),0))/5*I96+(250.5-(IFERROR(VLOOKUP(B96,RRHH!F:S,11,0),0)+IFERROR(VLOOKUP(B96,RRHH!F:S,12,0),0)+IFERROR(VLOOKUP(B96,RRHH!F:S,13,0),0)+IFERROR(VLOOKUP(B96,RRHH!F:S,14,0),0)))/5*(IFERROR(VLOOKUP(B96,RRHH!F:U,15,0),0)+IFERROR(VLOOKUP(B96,RRHH!F:U,16,0),0))/60*I96/M96,0)</f>
        <v>0</v>
      </c>
      <c r="P96" s="62" t="str">
        <f t="shared" si="3"/>
        <v/>
      </c>
      <c r="Q96" s="46" t="str">
        <f>+IFERROR(VLOOKUP(G96,Diccionarios!R:S,2,0),"Act. No ident")</f>
        <v>Act. No ident</v>
      </c>
    </row>
    <row r="97" spans="1:17" x14ac:dyDescent="0.25">
      <c r="A97" s="2"/>
      <c r="B97" s="2"/>
      <c r="C97" s="2"/>
      <c r="D97" s="2"/>
      <c r="E97" s="64" t="str">
        <f>+IFERROR(VLOOKUP(F97,Busc!$A$2:$B$11,2,0),"Prof No Val")</f>
        <v>Prof No Val</v>
      </c>
      <c r="F97" s="2"/>
      <c r="G97" s="64" t="str">
        <f>+IFERROR(VLOOKUP(H97,Diccionarios!Q:S,2,0),"Act No enc.")</f>
        <v>Act No enc.</v>
      </c>
      <c r="H97" s="47"/>
      <c r="I97" s="2"/>
      <c r="J97" s="2"/>
      <c r="K97" s="64">
        <f>++SUMIFS(RRHH!$M:$M,RRHH!$F:$F,'Programación No Medica'!B97,RRHH!$J:$J,'Programación No Medica'!D97)</f>
        <v>0</v>
      </c>
      <c r="L97" s="57">
        <f t="shared" si="2"/>
        <v>0</v>
      </c>
      <c r="M97" s="64">
        <f>++SUMIF(RRHH!F:F,'Programación No Medica'!B97,RRHH!$M:$M)</f>
        <v>0</v>
      </c>
      <c r="N97" s="2">
        <f>+SUMIFS(I:I,B:B,B97,D:D,D97)-K97</f>
        <v>0</v>
      </c>
      <c r="O97" s="60">
        <f>IFERROR((IFERROR(VLOOKUP(B97,RRHH!F:S,11,0),0)+IFERROR(VLOOKUP(B97,RRHH!F:S,12,0),0)+IFERROR(VLOOKUP(B97,RRHH!F:S,13,0),0)+IFERROR(VLOOKUP(B97,RRHH!F:S,14,0),0))/5*I97+(250.5-(IFERROR(VLOOKUP(B97,RRHH!F:S,11,0),0)+IFERROR(VLOOKUP(B97,RRHH!F:S,12,0),0)+IFERROR(VLOOKUP(B97,RRHH!F:S,13,0),0)+IFERROR(VLOOKUP(B97,RRHH!F:S,14,0),0)))/5*(IFERROR(VLOOKUP(B97,RRHH!F:U,15,0),0)+IFERROR(VLOOKUP(B97,RRHH!F:U,16,0),0))/60*I97/M97,0)</f>
        <v>0</v>
      </c>
      <c r="P97" s="62" t="str">
        <f t="shared" si="3"/>
        <v/>
      </c>
      <c r="Q97" s="46" t="str">
        <f>+IFERROR(VLOOKUP(G97,Diccionarios!R:S,2,0),"Act. No ident")</f>
        <v>Act. No ident</v>
      </c>
    </row>
    <row r="98" spans="1:17" x14ac:dyDescent="0.25">
      <c r="A98" s="2"/>
      <c r="B98" s="2"/>
      <c r="C98" s="2"/>
      <c r="D98" s="2"/>
      <c r="E98" s="64" t="str">
        <f>+IFERROR(VLOOKUP(F98,Busc!$A$2:$B$11,2,0),"Prof No Val")</f>
        <v>Prof No Val</v>
      </c>
      <c r="F98" s="2"/>
      <c r="G98" s="64" t="str">
        <f>+IFERROR(VLOOKUP(H98,Diccionarios!Q:S,2,0),"Act No enc.")</f>
        <v>Act No enc.</v>
      </c>
      <c r="H98" s="47"/>
      <c r="I98" s="2"/>
      <c r="J98" s="2"/>
      <c r="K98" s="64">
        <f>++SUMIFS(RRHH!$M:$M,RRHH!$F:$F,'Programación No Medica'!B98,RRHH!$J:$J,'Programación No Medica'!D98)</f>
        <v>0</v>
      </c>
      <c r="L98" s="57">
        <f t="shared" si="2"/>
        <v>0</v>
      </c>
      <c r="M98" s="64">
        <f>++SUMIF(RRHH!F:F,'Programación No Medica'!B98,RRHH!$M:$M)</f>
        <v>0</v>
      </c>
      <c r="N98" s="2">
        <f>+SUMIFS(I:I,B:B,B98,D:D,D98)-K98</f>
        <v>0</v>
      </c>
      <c r="O98" s="60">
        <f>IFERROR((IFERROR(VLOOKUP(B98,RRHH!F:S,11,0),0)+IFERROR(VLOOKUP(B98,RRHH!F:S,12,0),0)+IFERROR(VLOOKUP(B98,RRHH!F:S,13,0),0)+IFERROR(VLOOKUP(B98,RRHH!F:S,14,0),0))/5*I98+(250.5-(IFERROR(VLOOKUP(B98,RRHH!F:S,11,0),0)+IFERROR(VLOOKUP(B98,RRHH!F:S,12,0),0)+IFERROR(VLOOKUP(B98,RRHH!F:S,13,0),0)+IFERROR(VLOOKUP(B98,RRHH!F:S,14,0),0)))/5*(IFERROR(VLOOKUP(B98,RRHH!F:U,15,0),0)+IFERROR(VLOOKUP(B98,RRHH!F:U,16,0),0))/60*I98/M98,0)</f>
        <v>0</v>
      </c>
      <c r="P98" s="62" t="str">
        <f t="shared" si="3"/>
        <v/>
      </c>
      <c r="Q98" s="46" t="str">
        <f>+IFERROR(VLOOKUP(G98,Diccionarios!R:S,2,0),"Act. No ident")</f>
        <v>Act. No ident</v>
      </c>
    </row>
    <row r="99" spans="1:17" x14ac:dyDescent="0.25">
      <c r="A99" s="2"/>
      <c r="B99" s="2"/>
      <c r="C99" s="2"/>
      <c r="D99" s="2"/>
      <c r="E99" s="64" t="str">
        <f>+IFERROR(VLOOKUP(F99,Busc!$A$2:$B$11,2,0),"Prof No Val")</f>
        <v>Prof No Val</v>
      </c>
      <c r="F99" s="2"/>
      <c r="G99" s="64" t="str">
        <f>+IFERROR(VLOOKUP(H99,Diccionarios!Q:S,2,0),"Act No enc.")</f>
        <v>Act No enc.</v>
      </c>
      <c r="H99" s="47"/>
      <c r="I99" s="2"/>
      <c r="J99" s="2"/>
      <c r="K99" s="64">
        <f>++SUMIFS(RRHH!$M:$M,RRHH!$F:$F,'Programación No Medica'!B99,RRHH!$J:$J,'Programación No Medica'!D99)</f>
        <v>0</v>
      </c>
      <c r="L99" s="57">
        <f t="shared" si="2"/>
        <v>0</v>
      </c>
      <c r="M99" s="64">
        <f>++SUMIF(RRHH!F:F,'Programación No Medica'!B99,RRHH!$M:$M)</f>
        <v>0</v>
      </c>
      <c r="N99" s="2">
        <f>+SUMIFS(I:I,B:B,B99,D:D,D99)-K99</f>
        <v>0</v>
      </c>
      <c r="O99" s="60">
        <f>IFERROR((IFERROR(VLOOKUP(B99,RRHH!F:S,11,0),0)+IFERROR(VLOOKUP(B99,RRHH!F:S,12,0),0)+IFERROR(VLOOKUP(B99,RRHH!F:S,13,0),0)+IFERROR(VLOOKUP(B99,RRHH!F:S,14,0),0))/5*I99+(250.5-(IFERROR(VLOOKUP(B99,RRHH!F:S,11,0),0)+IFERROR(VLOOKUP(B99,RRHH!F:S,12,0),0)+IFERROR(VLOOKUP(B99,RRHH!F:S,13,0),0)+IFERROR(VLOOKUP(B99,RRHH!F:S,14,0),0)))/5*(IFERROR(VLOOKUP(B99,RRHH!F:U,15,0),0)+IFERROR(VLOOKUP(B99,RRHH!F:U,16,0),0))/60*I99/M99,0)</f>
        <v>0</v>
      </c>
      <c r="P99" s="62" t="str">
        <f t="shared" si="3"/>
        <v/>
      </c>
      <c r="Q99" s="46" t="str">
        <f>+IFERROR(VLOOKUP(G99,Diccionarios!R:S,2,0),"Act. No ident")</f>
        <v>Act. No ident</v>
      </c>
    </row>
    <row r="100" spans="1:17" x14ac:dyDescent="0.25">
      <c r="A100" s="2"/>
      <c r="B100" s="2"/>
      <c r="C100" s="2"/>
      <c r="D100" s="2"/>
      <c r="E100" s="64" t="str">
        <f>+IFERROR(VLOOKUP(F100,Busc!$A$2:$B$11,2,0),"Prof No Val")</f>
        <v>Prof No Val</v>
      </c>
      <c r="F100" s="2"/>
      <c r="G100" s="64" t="str">
        <f>+IFERROR(VLOOKUP(H100,Diccionarios!Q:S,2,0),"Act No enc.")</f>
        <v>Act No enc.</v>
      </c>
      <c r="H100" s="47"/>
      <c r="I100" s="2"/>
      <c r="J100" s="2"/>
      <c r="K100" s="64">
        <f>++SUMIFS(RRHH!$M:$M,RRHH!$F:$F,'Programación No Medica'!B100,RRHH!$J:$J,'Programación No Medica'!D100)</f>
        <v>0</v>
      </c>
      <c r="L100" s="57">
        <f t="shared" si="2"/>
        <v>0</v>
      </c>
      <c r="M100" s="64">
        <f>++SUMIF(RRHH!F:F,'Programación No Medica'!B100,RRHH!$M:$M)</f>
        <v>0</v>
      </c>
      <c r="N100" s="2">
        <f>+SUMIFS(I:I,B:B,B100,D:D,D100)-K100</f>
        <v>0</v>
      </c>
      <c r="O100" s="60">
        <f>IFERROR((IFERROR(VLOOKUP(B100,RRHH!F:S,11,0),0)+IFERROR(VLOOKUP(B100,RRHH!F:S,12,0),0)+IFERROR(VLOOKUP(B100,RRHH!F:S,13,0),0)+IFERROR(VLOOKUP(B100,RRHH!F:S,14,0),0))/5*I100+(250.5-(IFERROR(VLOOKUP(B100,RRHH!F:S,11,0),0)+IFERROR(VLOOKUP(B100,RRHH!F:S,12,0),0)+IFERROR(VLOOKUP(B100,RRHH!F:S,13,0),0)+IFERROR(VLOOKUP(B100,RRHH!F:S,14,0),0)))/5*(IFERROR(VLOOKUP(B100,RRHH!F:U,15,0),0)+IFERROR(VLOOKUP(B100,RRHH!F:U,16,0),0))/60*I100/M100,0)</f>
        <v>0</v>
      </c>
      <c r="P100" s="62" t="str">
        <f t="shared" si="3"/>
        <v/>
      </c>
      <c r="Q100" s="46" t="str">
        <f>+IFERROR(VLOOKUP(G100,Diccionarios!R:S,2,0),"Act. No ident")</f>
        <v>Act. No ident</v>
      </c>
    </row>
    <row r="101" spans="1:17" x14ac:dyDescent="0.25">
      <c r="A101" s="2"/>
      <c r="B101" s="2"/>
      <c r="C101" s="2"/>
      <c r="D101" s="2"/>
      <c r="E101" s="64" t="str">
        <f>+IFERROR(VLOOKUP(F101,Busc!$A$2:$B$11,2,0),"Prof No Val")</f>
        <v>Prof No Val</v>
      </c>
      <c r="F101" s="2"/>
      <c r="G101" s="64" t="str">
        <f>+IFERROR(VLOOKUP(H101,Diccionarios!Q:S,2,0),"Act No enc.")</f>
        <v>Act No enc.</v>
      </c>
      <c r="H101" s="47"/>
      <c r="I101" s="2"/>
      <c r="J101" s="2"/>
      <c r="K101" s="64">
        <f>++SUMIFS(RRHH!$M:$M,RRHH!$F:$F,'Programación No Medica'!B101,RRHH!$J:$J,'Programación No Medica'!D101)</f>
        <v>0</v>
      </c>
      <c r="L101" s="57">
        <f t="shared" si="2"/>
        <v>0</v>
      </c>
      <c r="M101" s="64">
        <f>++SUMIF(RRHH!F:F,'Programación No Medica'!B101,RRHH!$M:$M)</f>
        <v>0</v>
      </c>
      <c r="N101" s="2">
        <f>+SUMIFS(I:I,B:B,B101,D:D,D101)-K101</f>
        <v>0</v>
      </c>
      <c r="O101" s="60">
        <f>IFERROR((IFERROR(VLOOKUP(B101,RRHH!F:S,11,0),0)+IFERROR(VLOOKUP(B101,RRHH!F:S,12,0),0)+IFERROR(VLOOKUP(B101,RRHH!F:S,13,0),0)+IFERROR(VLOOKUP(B101,RRHH!F:S,14,0),0))/5*I101+(250.5-(IFERROR(VLOOKUP(B101,RRHH!F:S,11,0),0)+IFERROR(VLOOKUP(B101,RRHH!F:S,12,0),0)+IFERROR(VLOOKUP(B101,RRHH!F:S,13,0),0)+IFERROR(VLOOKUP(B101,RRHH!F:S,14,0),0)))/5*(IFERROR(VLOOKUP(B101,RRHH!F:U,15,0),0)+IFERROR(VLOOKUP(B101,RRHH!F:U,16,0),0))/60*I101/M101,0)</f>
        <v>0</v>
      </c>
      <c r="P101" s="62" t="str">
        <f t="shared" si="3"/>
        <v/>
      </c>
      <c r="Q101" s="46" t="str">
        <f>+IFERROR(VLOOKUP(G101,Diccionarios!R:S,2,0),"Act. No ident")</f>
        <v>Act. No ident</v>
      </c>
    </row>
    <row r="102" spans="1:17" x14ac:dyDescent="0.25">
      <c r="A102" s="2"/>
      <c r="B102" s="2"/>
      <c r="C102" s="2"/>
      <c r="D102" s="2"/>
      <c r="E102" s="64" t="str">
        <f>+IFERROR(VLOOKUP(F102,Busc!$A$2:$B$11,2,0),"Prof No Val")</f>
        <v>Prof No Val</v>
      </c>
      <c r="F102" s="2"/>
      <c r="G102" s="64" t="str">
        <f>+IFERROR(VLOOKUP(H102,Diccionarios!Q:S,2,0),"Act No enc.")</f>
        <v>Act No enc.</v>
      </c>
      <c r="H102" s="47"/>
      <c r="I102" s="2"/>
      <c r="J102" s="2"/>
      <c r="K102" s="64">
        <f>++SUMIFS(RRHH!$M:$M,RRHH!$F:$F,'Programación No Medica'!B102,RRHH!$J:$J,'Programación No Medica'!D102)</f>
        <v>0</v>
      </c>
      <c r="L102" s="57">
        <f t="shared" si="2"/>
        <v>0</v>
      </c>
      <c r="M102" s="64">
        <f>++SUMIF(RRHH!F:F,'Programación No Medica'!B102,RRHH!$M:$M)</f>
        <v>0</v>
      </c>
      <c r="N102" s="2">
        <f>+SUMIFS(I:I,B:B,B102,D:D,D102)-K102</f>
        <v>0</v>
      </c>
      <c r="O102" s="60">
        <f>IFERROR((IFERROR(VLOOKUP(B102,RRHH!F:S,11,0),0)+IFERROR(VLOOKUP(B102,RRHH!F:S,12,0),0)+IFERROR(VLOOKUP(B102,RRHH!F:S,13,0),0)+IFERROR(VLOOKUP(B102,RRHH!F:S,14,0),0))/5*I102+(250.5-(IFERROR(VLOOKUP(B102,RRHH!F:S,11,0),0)+IFERROR(VLOOKUP(B102,RRHH!F:S,12,0),0)+IFERROR(VLOOKUP(B102,RRHH!F:S,13,0),0)+IFERROR(VLOOKUP(B102,RRHH!F:S,14,0),0)))/5*(IFERROR(VLOOKUP(B102,RRHH!F:U,15,0),0)+IFERROR(VLOOKUP(B102,RRHH!F:U,16,0),0))/60*I102/M102,0)</f>
        <v>0</v>
      </c>
      <c r="P102" s="62" t="str">
        <f t="shared" si="3"/>
        <v/>
      </c>
      <c r="Q102" s="46" t="str">
        <f>+IFERROR(VLOOKUP(G102,Diccionarios!R:S,2,0),"Act. No ident")</f>
        <v>Act. No ident</v>
      </c>
    </row>
    <row r="103" spans="1:17" x14ac:dyDescent="0.25">
      <c r="A103" s="2"/>
      <c r="B103" s="2"/>
      <c r="C103" s="2"/>
      <c r="D103" s="2"/>
      <c r="E103" s="64" t="str">
        <f>+IFERROR(VLOOKUP(F103,Busc!$A$2:$B$11,2,0),"Prof No Val")</f>
        <v>Prof No Val</v>
      </c>
      <c r="F103" s="2"/>
      <c r="G103" s="64" t="str">
        <f>+IFERROR(VLOOKUP(H103,Diccionarios!Q:S,2,0),"Act No enc.")</f>
        <v>Act No enc.</v>
      </c>
      <c r="H103" s="47"/>
      <c r="I103" s="2"/>
      <c r="J103" s="2"/>
      <c r="K103" s="64">
        <f>++SUMIFS(RRHH!$M:$M,RRHH!$F:$F,'Programación No Medica'!B103,RRHH!$J:$J,'Programación No Medica'!D103)</f>
        <v>0</v>
      </c>
      <c r="L103" s="57">
        <f t="shared" si="2"/>
        <v>0</v>
      </c>
      <c r="M103" s="64">
        <f>++SUMIF(RRHH!F:F,'Programación No Medica'!B103,RRHH!$M:$M)</f>
        <v>0</v>
      </c>
      <c r="N103" s="2">
        <f>+SUMIFS(I:I,B:B,B103,D:D,D103)-K103</f>
        <v>0</v>
      </c>
      <c r="O103" s="60">
        <f>IFERROR((IFERROR(VLOOKUP(B103,RRHH!F:S,11,0),0)+IFERROR(VLOOKUP(B103,RRHH!F:S,12,0),0)+IFERROR(VLOOKUP(B103,RRHH!F:S,13,0),0)+IFERROR(VLOOKUP(B103,RRHH!F:S,14,0),0))/5*I103+(250.5-(IFERROR(VLOOKUP(B103,RRHH!F:S,11,0),0)+IFERROR(VLOOKUP(B103,RRHH!F:S,12,0),0)+IFERROR(VLOOKUP(B103,RRHH!F:S,13,0),0)+IFERROR(VLOOKUP(B103,RRHH!F:S,14,0),0)))/5*(IFERROR(VLOOKUP(B103,RRHH!F:U,15,0),0)+IFERROR(VLOOKUP(B103,RRHH!F:U,16,0),0))/60*I103/M103,0)</f>
        <v>0</v>
      </c>
      <c r="P103" s="62" t="str">
        <f t="shared" si="3"/>
        <v/>
      </c>
      <c r="Q103" s="46" t="str">
        <f>+IFERROR(VLOOKUP(G103,Diccionarios!R:S,2,0),"Act. No ident")</f>
        <v>Act. No ident</v>
      </c>
    </row>
    <row r="104" spans="1:17" x14ac:dyDescent="0.25">
      <c r="A104" s="2"/>
      <c r="B104" s="2"/>
      <c r="C104" s="2"/>
      <c r="D104" s="2"/>
      <c r="E104" s="64" t="str">
        <f>+IFERROR(VLOOKUP(F104,Busc!$A$2:$B$11,2,0),"Prof No Val")</f>
        <v>Prof No Val</v>
      </c>
      <c r="F104" s="2"/>
      <c r="G104" s="64" t="str">
        <f>+IFERROR(VLOOKUP(H104,Diccionarios!Q:S,2,0),"Act No enc.")</f>
        <v>Act No enc.</v>
      </c>
      <c r="H104" s="47"/>
      <c r="I104" s="2"/>
      <c r="J104" s="2"/>
      <c r="K104" s="64">
        <f>++SUMIFS(RRHH!$M:$M,RRHH!$F:$F,'Programación No Medica'!B104,RRHH!$J:$J,'Programación No Medica'!D104)</f>
        <v>0</v>
      </c>
      <c r="L104" s="57">
        <f t="shared" si="2"/>
        <v>0</v>
      </c>
      <c r="M104" s="64">
        <f>++SUMIF(RRHH!F:F,'Programación No Medica'!B104,RRHH!$M:$M)</f>
        <v>0</v>
      </c>
      <c r="N104" s="2">
        <f>+SUMIFS(I:I,B:B,B104,D:D,D104)-K104</f>
        <v>0</v>
      </c>
      <c r="O104" s="60">
        <f>IFERROR((IFERROR(VLOOKUP(B104,RRHH!F:S,11,0),0)+IFERROR(VLOOKUP(B104,RRHH!F:S,12,0),0)+IFERROR(VLOOKUP(B104,RRHH!F:S,13,0),0)+IFERROR(VLOOKUP(B104,RRHH!F:S,14,0),0))/5*I104+(250.5-(IFERROR(VLOOKUP(B104,RRHH!F:S,11,0),0)+IFERROR(VLOOKUP(B104,RRHH!F:S,12,0),0)+IFERROR(VLOOKUP(B104,RRHH!F:S,13,0),0)+IFERROR(VLOOKUP(B104,RRHH!F:S,14,0),0)))/5*(IFERROR(VLOOKUP(B104,RRHH!F:U,15,0),0)+IFERROR(VLOOKUP(B104,RRHH!F:U,16,0),0))/60*I104/M104,0)</f>
        <v>0</v>
      </c>
      <c r="P104" s="62" t="str">
        <f t="shared" si="3"/>
        <v/>
      </c>
      <c r="Q104" s="46" t="str">
        <f>+IFERROR(VLOOKUP(G104,Diccionarios!R:S,2,0),"Act. No ident")</f>
        <v>Act. No ident</v>
      </c>
    </row>
    <row r="105" spans="1:17" x14ac:dyDescent="0.25">
      <c r="A105" s="2"/>
      <c r="B105" s="2"/>
      <c r="C105" s="2"/>
      <c r="D105" s="2"/>
      <c r="E105" s="64" t="str">
        <f>+IFERROR(VLOOKUP(F105,Busc!$A$2:$B$11,2,0),"Prof No Val")</f>
        <v>Prof No Val</v>
      </c>
      <c r="F105" s="2"/>
      <c r="G105" s="64" t="str">
        <f>+IFERROR(VLOOKUP(H105,Diccionarios!Q:S,2,0),"Act No enc.")</f>
        <v>Act No enc.</v>
      </c>
      <c r="H105" s="47"/>
      <c r="I105" s="2"/>
      <c r="J105" s="2"/>
      <c r="K105" s="64">
        <f>++SUMIFS(RRHH!$M:$M,RRHH!$F:$F,'Programación No Medica'!B105,RRHH!$J:$J,'Programación No Medica'!D105)</f>
        <v>0</v>
      </c>
      <c r="L105" s="57">
        <f t="shared" si="2"/>
        <v>0</v>
      </c>
      <c r="M105" s="64">
        <f>++SUMIF(RRHH!F:F,'Programación No Medica'!B105,RRHH!$M:$M)</f>
        <v>0</v>
      </c>
      <c r="N105" s="2">
        <f>+SUMIFS(I:I,B:B,B105,D:D,D105)-K105</f>
        <v>0</v>
      </c>
      <c r="O105" s="60">
        <f>IFERROR((IFERROR(VLOOKUP(B105,RRHH!F:S,11,0),0)+IFERROR(VLOOKUP(B105,RRHH!F:S,12,0),0)+IFERROR(VLOOKUP(B105,RRHH!F:S,13,0),0)+IFERROR(VLOOKUP(B105,RRHH!F:S,14,0),0))/5*I105+(250.5-(IFERROR(VLOOKUP(B105,RRHH!F:S,11,0),0)+IFERROR(VLOOKUP(B105,RRHH!F:S,12,0),0)+IFERROR(VLOOKUP(B105,RRHH!F:S,13,0),0)+IFERROR(VLOOKUP(B105,RRHH!F:S,14,0),0)))/5*(IFERROR(VLOOKUP(B105,RRHH!F:U,15,0),0)+IFERROR(VLOOKUP(B105,RRHH!F:U,16,0),0))/60*I105/M105,0)</f>
        <v>0</v>
      </c>
      <c r="P105" s="62" t="str">
        <f t="shared" si="3"/>
        <v/>
      </c>
      <c r="Q105" s="46" t="str">
        <f>+IFERROR(VLOOKUP(G105,Diccionarios!R:S,2,0),"Act. No ident")</f>
        <v>Act. No ident</v>
      </c>
    </row>
    <row r="106" spans="1:17" x14ac:dyDescent="0.25">
      <c r="A106" s="2"/>
      <c r="B106" s="2"/>
      <c r="C106" s="2"/>
      <c r="D106" s="2"/>
      <c r="E106" s="64" t="str">
        <f>+IFERROR(VLOOKUP(F106,Busc!$A$2:$B$11,2,0),"Prof No Val")</f>
        <v>Prof No Val</v>
      </c>
      <c r="F106" s="2"/>
      <c r="G106" s="64" t="str">
        <f>+IFERROR(VLOOKUP(H106,Diccionarios!Q:S,2,0),"Act No enc.")</f>
        <v>Act No enc.</v>
      </c>
      <c r="H106" s="47"/>
      <c r="I106" s="2"/>
      <c r="J106" s="2"/>
      <c r="K106" s="64">
        <f>++SUMIFS(RRHH!$M:$M,RRHH!$F:$F,'Programación No Medica'!B106,RRHH!$J:$J,'Programación No Medica'!D106)</f>
        <v>0</v>
      </c>
      <c r="L106" s="57">
        <f t="shared" si="2"/>
        <v>0</v>
      </c>
      <c r="M106" s="64">
        <f>++SUMIF(RRHH!F:F,'Programación No Medica'!B106,RRHH!$M:$M)</f>
        <v>0</v>
      </c>
      <c r="N106" s="2">
        <f>+SUMIFS(I:I,B:B,B106,D:D,D106)-K106</f>
        <v>0</v>
      </c>
      <c r="O106" s="60">
        <f>IFERROR((IFERROR(VLOOKUP(B106,RRHH!F:S,11,0),0)+IFERROR(VLOOKUP(B106,RRHH!F:S,12,0),0)+IFERROR(VLOOKUP(B106,RRHH!F:S,13,0),0)+IFERROR(VLOOKUP(B106,RRHH!F:S,14,0),0))/5*I106+(250.5-(IFERROR(VLOOKUP(B106,RRHH!F:S,11,0),0)+IFERROR(VLOOKUP(B106,RRHH!F:S,12,0),0)+IFERROR(VLOOKUP(B106,RRHH!F:S,13,0),0)+IFERROR(VLOOKUP(B106,RRHH!F:S,14,0),0)))/5*(IFERROR(VLOOKUP(B106,RRHH!F:U,15,0),0)+IFERROR(VLOOKUP(B106,RRHH!F:U,16,0),0))/60*I106/M106,0)</f>
        <v>0</v>
      </c>
      <c r="P106" s="62" t="str">
        <f t="shared" si="3"/>
        <v/>
      </c>
      <c r="Q106" s="46" t="str">
        <f>+IFERROR(VLOOKUP(G106,Diccionarios!R:S,2,0),"Act. No ident")</f>
        <v>Act. No ident</v>
      </c>
    </row>
    <row r="107" spans="1:17" x14ac:dyDescent="0.25">
      <c r="A107" s="2"/>
      <c r="B107" s="2"/>
      <c r="C107" s="2"/>
      <c r="D107" s="2"/>
      <c r="E107" s="64" t="str">
        <f>+IFERROR(VLOOKUP(F107,Busc!$A$2:$B$11,2,0),"Prof No Val")</f>
        <v>Prof No Val</v>
      </c>
      <c r="F107" s="2"/>
      <c r="G107" s="64" t="str">
        <f>+IFERROR(VLOOKUP(H107,Diccionarios!Q:S,2,0),"Act No enc.")</f>
        <v>Act No enc.</v>
      </c>
      <c r="H107" s="47"/>
      <c r="I107" s="2"/>
      <c r="J107" s="2"/>
      <c r="K107" s="64">
        <f>++SUMIFS(RRHH!$M:$M,RRHH!$F:$F,'Programación No Medica'!B107,RRHH!$J:$J,'Programación No Medica'!D107)</f>
        <v>0</v>
      </c>
      <c r="L107" s="57">
        <f t="shared" si="2"/>
        <v>0</v>
      </c>
      <c r="M107" s="64">
        <f>++SUMIF(RRHH!F:F,'Programación No Medica'!B107,RRHH!$M:$M)</f>
        <v>0</v>
      </c>
      <c r="N107" s="2">
        <f>+SUMIFS(I:I,B:B,B107,D:D,D107)-K107</f>
        <v>0</v>
      </c>
      <c r="O107" s="60">
        <f>IFERROR((IFERROR(VLOOKUP(B107,RRHH!F:S,11,0),0)+IFERROR(VLOOKUP(B107,RRHH!F:S,12,0),0)+IFERROR(VLOOKUP(B107,RRHH!F:S,13,0),0)+IFERROR(VLOOKUP(B107,RRHH!F:S,14,0),0))/5*I107+(250.5-(IFERROR(VLOOKUP(B107,RRHH!F:S,11,0),0)+IFERROR(VLOOKUP(B107,RRHH!F:S,12,0),0)+IFERROR(VLOOKUP(B107,RRHH!F:S,13,0),0)+IFERROR(VLOOKUP(B107,RRHH!F:S,14,0),0)))/5*(IFERROR(VLOOKUP(B107,RRHH!F:U,15,0),0)+IFERROR(VLOOKUP(B107,RRHH!F:U,16,0),0))/60*I107/M107,0)</f>
        <v>0</v>
      </c>
      <c r="P107" s="62" t="str">
        <f t="shared" si="3"/>
        <v/>
      </c>
      <c r="Q107" s="46" t="str">
        <f>+IFERROR(VLOOKUP(G107,Diccionarios!R:S,2,0),"Act. No ident")</f>
        <v>Act. No ident</v>
      </c>
    </row>
    <row r="108" spans="1:17" x14ac:dyDescent="0.25">
      <c r="A108" s="2"/>
      <c r="B108" s="2"/>
      <c r="C108" s="2"/>
      <c r="D108" s="2"/>
      <c r="E108" s="64" t="str">
        <f>+IFERROR(VLOOKUP(F108,Busc!$A$2:$B$11,2,0),"Prof No Val")</f>
        <v>Prof No Val</v>
      </c>
      <c r="F108" s="2"/>
      <c r="G108" s="64" t="str">
        <f>+IFERROR(VLOOKUP(H108,Diccionarios!Q:S,2,0),"Act No enc.")</f>
        <v>Act No enc.</v>
      </c>
      <c r="H108" s="47"/>
      <c r="I108" s="2"/>
      <c r="J108" s="2"/>
      <c r="K108" s="64">
        <f>++SUMIFS(RRHH!$M:$M,RRHH!$F:$F,'Programación No Medica'!B108,RRHH!$J:$J,'Programación No Medica'!D108)</f>
        <v>0</v>
      </c>
      <c r="L108" s="57">
        <f t="shared" si="2"/>
        <v>0</v>
      </c>
      <c r="M108" s="64">
        <f>++SUMIF(RRHH!F:F,'Programación No Medica'!B108,RRHH!$M:$M)</f>
        <v>0</v>
      </c>
      <c r="N108" s="2">
        <f>+SUMIFS(I:I,B:B,B108,D:D,D108)-K108</f>
        <v>0</v>
      </c>
      <c r="O108" s="60">
        <f>IFERROR((IFERROR(VLOOKUP(B108,RRHH!F:S,11,0),0)+IFERROR(VLOOKUP(B108,RRHH!F:S,12,0),0)+IFERROR(VLOOKUP(B108,RRHH!F:S,13,0),0)+IFERROR(VLOOKUP(B108,RRHH!F:S,14,0),0))/5*I108+(250.5-(IFERROR(VLOOKUP(B108,RRHH!F:S,11,0),0)+IFERROR(VLOOKUP(B108,RRHH!F:S,12,0),0)+IFERROR(VLOOKUP(B108,RRHH!F:S,13,0),0)+IFERROR(VLOOKUP(B108,RRHH!F:S,14,0),0)))/5*(IFERROR(VLOOKUP(B108,RRHH!F:U,15,0),0)+IFERROR(VLOOKUP(B108,RRHH!F:U,16,0),0))/60*I108/M108,0)</f>
        <v>0</v>
      </c>
      <c r="P108" s="62" t="str">
        <f t="shared" si="3"/>
        <v/>
      </c>
      <c r="Q108" s="46" t="str">
        <f>+IFERROR(VLOOKUP(G108,Diccionarios!R:S,2,0),"Act. No ident")</f>
        <v>Act. No ident</v>
      </c>
    </row>
    <row r="109" spans="1:17" x14ac:dyDescent="0.25">
      <c r="A109" s="2"/>
      <c r="B109" s="2"/>
      <c r="C109" s="2"/>
      <c r="D109" s="2"/>
      <c r="E109" s="64" t="str">
        <f>+IFERROR(VLOOKUP(F109,Busc!$A$2:$B$11,2,0),"Prof No Val")</f>
        <v>Prof No Val</v>
      </c>
      <c r="F109" s="2"/>
      <c r="G109" s="64" t="str">
        <f>+IFERROR(VLOOKUP(H109,Diccionarios!Q:S,2,0),"Act No enc.")</f>
        <v>Act No enc.</v>
      </c>
      <c r="H109" s="47"/>
      <c r="I109" s="2"/>
      <c r="J109" s="2"/>
      <c r="K109" s="64">
        <f>++SUMIFS(RRHH!$M:$M,RRHH!$F:$F,'Programación No Medica'!B109,RRHH!$J:$J,'Programación No Medica'!D109)</f>
        <v>0</v>
      </c>
      <c r="L109" s="57">
        <f t="shared" si="2"/>
        <v>0</v>
      </c>
      <c r="M109" s="64">
        <f>++SUMIF(RRHH!F:F,'Programación No Medica'!B109,RRHH!$M:$M)</f>
        <v>0</v>
      </c>
      <c r="N109" s="2">
        <f>+SUMIFS(I:I,B:B,B109,D:D,D109)-K109</f>
        <v>0</v>
      </c>
      <c r="O109" s="60">
        <f>IFERROR((IFERROR(VLOOKUP(B109,RRHH!F:S,11,0),0)+IFERROR(VLOOKUP(B109,RRHH!F:S,12,0),0)+IFERROR(VLOOKUP(B109,RRHH!F:S,13,0),0)+IFERROR(VLOOKUP(B109,RRHH!F:S,14,0),0))/5*I109+(250.5-(IFERROR(VLOOKUP(B109,RRHH!F:S,11,0),0)+IFERROR(VLOOKUP(B109,RRHH!F:S,12,0),0)+IFERROR(VLOOKUP(B109,RRHH!F:S,13,0),0)+IFERROR(VLOOKUP(B109,RRHH!F:S,14,0),0)))/5*(IFERROR(VLOOKUP(B109,RRHH!F:U,15,0),0)+IFERROR(VLOOKUP(B109,RRHH!F:U,16,0),0))/60*I109/M109,0)</f>
        <v>0</v>
      </c>
      <c r="P109" s="62" t="str">
        <f t="shared" si="3"/>
        <v/>
      </c>
      <c r="Q109" s="46" t="str">
        <f>+IFERROR(VLOOKUP(G109,Diccionarios!R:S,2,0),"Act. No ident")</f>
        <v>Act. No ident</v>
      </c>
    </row>
    <row r="110" spans="1:17" x14ac:dyDescent="0.25">
      <c r="A110" s="2"/>
      <c r="B110" s="2"/>
      <c r="C110" s="2"/>
      <c r="D110" s="2"/>
      <c r="E110" s="64" t="str">
        <f>+IFERROR(VLOOKUP(F110,Busc!$A$2:$B$11,2,0),"Prof No Val")</f>
        <v>Prof No Val</v>
      </c>
      <c r="F110" s="2"/>
      <c r="G110" s="64" t="str">
        <f>+IFERROR(VLOOKUP(H110,Diccionarios!Q:S,2,0),"Act No enc.")</f>
        <v>Act No enc.</v>
      </c>
      <c r="H110" s="47"/>
      <c r="I110" s="2"/>
      <c r="J110" s="2"/>
      <c r="K110" s="64">
        <f>++SUMIFS(RRHH!$M:$M,RRHH!$F:$F,'Programación No Medica'!B110,RRHH!$J:$J,'Programación No Medica'!D110)</f>
        <v>0</v>
      </c>
      <c r="L110" s="57">
        <f t="shared" si="2"/>
        <v>0</v>
      </c>
      <c r="M110" s="64">
        <f>++SUMIF(RRHH!F:F,'Programación No Medica'!B110,RRHH!$M:$M)</f>
        <v>0</v>
      </c>
      <c r="N110" s="2">
        <f>+SUMIFS(I:I,B:B,B110,D:D,D110)-K110</f>
        <v>0</v>
      </c>
      <c r="O110" s="60">
        <f>IFERROR((IFERROR(VLOOKUP(B110,RRHH!F:S,11,0),0)+IFERROR(VLOOKUP(B110,RRHH!F:S,12,0),0)+IFERROR(VLOOKUP(B110,RRHH!F:S,13,0),0)+IFERROR(VLOOKUP(B110,RRHH!F:S,14,0),0))/5*I110+(250.5-(IFERROR(VLOOKUP(B110,RRHH!F:S,11,0),0)+IFERROR(VLOOKUP(B110,RRHH!F:S,12,0),0)+IFERROR(VLOOKUP(B110,RRHH!F:S,13,0),0)+IFERROR(VLOOKUP(B110,RRHH!F:S,14,0),0)))/5*(IFERROR(VLOOKUP(B110,RRHH!F:U,15,0),0)+IFERROR(VLOOKUP(B110,RRHH!F:U,16,0),0))/60*I110/M110,0)</f>
        <v>0</v>
      </c>
      <c r="P110" s="62" t="str">
        <f t="shared" si="3"/>
        <v/>
      </c>
      <c r="Q110" s="46" t="str">
        <f>+IFERROR(VLOOKUP(G110,Diccionarios!R:S,2,0),"Act. No ident")</f>
        <v>Act. No ident</v>
      </c>
    </row>
  </sheetData>
  <conditionalFormatting sqref="N2:N1048576">
    <cfRule type="cellIs" dxfId="4" priority="4" operator="greaterThan">
      <formula>0</formula>
    </cfRule>
    <cfRule type="cellIs" dxfId="3" priority="5" operator="lessThan">
      <formula>0</formula>
    </cfRule>
  </conditionalFormatting>
  <conditionalFormatting sqref="L2:L1048576">
    <cfRule type="cellIs" dxfId="2" priority="3" operator="greaterThan">
      <formula>1</formula>
    </cfRule>
  </conditionalFormatting>
  <conditionalFormatting sqref="Q1:Q1048576">
    <cfRule type="cellIs" dxfId="1" priority="1" operator="equal">
      <formula>"NR"</formula>
    </cfRule>
    <cfRule type="cellIs" dxfId="0" priority="2" operator="equal">
      <formula>"R"</formula>
    </cfRule>
  </conditionalFormatting>
  <dataValidations count="8">
    <dataValidation type="whole" allowBlank="1" showInputMessage="1" showErrorMessage="1" prompt="Codigo DEIS debe tener 6 numeros" sqref="A2:A110" xr:uid="{00000000-0002-0000-0200-000000000000}">
      <formula1>100000</formula1>
      <formula2>999999</formula2>
    </dataValidation>
    <dataValidation type="list" allowBlank="1" showInputMessage="1" showErrorMessage="1" promptTitle="Solo digito verificador" prompt="Solo estan permitido numeros del 1 al 9 y K" sqref="C2" xr:uid="{00000000-0002-0000-0200-000001000000}">
      <formula1>DV</formula1>
    </dataValidation>
    <dataValidation type="list" allowBlank="1" showInputMessage="1" showErrorMessage="1" sqref="C3:C110" xr:uid="{00000000-0002-0000-0200-000002000000}">
      <formula1>DV</formula1>
    </dataValidation>
    <dataValidation type="whole" allowBlank="1" showInputMessage="1" showErrorMessage="1" promptTitle="Solo permitidos numeros" prompt="Ingresar el RUT sin digito verificador y puntos" sqref="B2:B110" xr:uid="{00000000-0002-0000-0200-000003000000}">
      <formula1>1111111</formula1>
      <formula2>99999999</formula2>
    </dataValidation>
    <dataValidation type="decimal" allowBlank="1" showInputMessage="1" showErrorMessage="1" promptTitle="Atención es rendimiento por hora" prompt="El valor puede ser entre 0 y 10, considerando 1 decimal, Ejemplo:0,1" sqref="J2:J110" xr:uid="{00000000-0002-0000-0200-000004000000}">
      <formula1>0</formula1>
      <formula2>10</formula2>
    </dataValidation>
    <dataValidation type="decimal" allowBlank="1" showInputMessage="1" showErrorMessage="1" promptTitle="Atención" prompt="El numero de horas no debe exceder el numero de horas existente en el contrato_x000a_" sqref="I2:I110" xr:uid="{00000000-0002-0000-0200-000005000000}">
      <formula1>1</formula1>
      <formula2>44</formula2>
    </dataValidation>
    <dataValidation type="list" allowBlank="1" showInputMessage="1" showErrorMessage="1" promptTitle="Debe ser un profesional" prompt="Debe ser un profesional de los evaluados_x000a_" sqref="F2:F110" xr:uid="{00000000-0002-0000-0200-000006000000}">
      <formula1>TITULO</formula1>
    </dataValidation>
    <dataValidation type="list" allowBlank="1" showInputMessage="1" showErrorMessage="1" sqref="H2:H110" xr:uid="{00000000-0002-0000-0200-000007000000}">
      <formula1>INDIRECT(F2)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U76"/>
  <sheetViews>
    <sheetView showGridLines="0" zoomScale="85" zoomScaleNormal="85" workbookViewId="0">
      <selection activeCell="Q38" sqref="Q38"/>
    </sheetView>
  </sheetViews>
  <sheetFormatPr baseColWidth="10" defaultRowHeight="15" x14ac:dyDescent="0.25"/>
  <cols>
    <col min="2" max="2" width="14.7109375" bestFit="1" customWidth="1"/>
    <col min="3" max="3" width="66.5703125" style="1" bestFit="1" customWidth="1"/>
    <col min="4" max="4" width="14.7109375" bestFit="1" customWidth="1"/>
    <col min="6" max="6" width="3.5703125" bestFit="1" customWidth="1"/>
    <col min="8" max="8" width="16.7109375" bestFit="1" customWidth="1"/>
    <col min="10" max="10" width="59.140625" bestFit="1" customWidth="1"/>
    <col min="11" max="11" width="14" bestFit="1" customWidth="1"/>
    <col min="12" max="12" width="12.5703125" bestFit="1" customWidth="1"/>
    <col min="13" max="13" width="85.28515625" customWidth="1"/>
    <col min="15" max="15" width="28.28515625" bestFit="1" customWidth="1"/>
    <col min="17" max="17" width="59.140625" bestFit="1" customWidth="1"/>
    <col min="18" max="18" width="12" bestFit="1" customWidth="1"/>
    <col min="19" max="19" width="12.5703125" bestFit="1" customWidth="1"/>
    <col min="20" max="20" width="12" bestFit="1" customWidth="1"/>
  </cols>
  <sheetData>
    <row r="1" spans="2:20" x14ac:dyDescent="0.25">
      <c r="B1" s="67" t="s">
        <v>73</v>
      </c>
      <c r="C1" s="67"/>
      <c r="F1" s="2" t="s">
        <v>2</v>
      </c>
      <c r="H1" t="s">
        <v>71</v>
      </c>
      <c r="J1" s="67" t="s">
        <v>132</v>
      </c>
      <c r="K1" s="67"/>
      <c r="L1" s="67"/>
      <c r="M1" s="67"/>
      <c r="Q1" s="67" t="s">
        <v>196</v>
      </c>
      <c r="R1" s="67"/>
      <c r="S1" s="67"/>
      <c r="T1" s="67"/>
    </row>
    <row r="2" spans="2:20" x14ac:dyDescent="0.25">
      <c r="B2" s="2" t="s">
        <v>69</v>
      </c>
      <c r="C2" s="3" t="s">
        <v>70</v>
      </c>
      <c r="D2" s="2" t="s">
        <v>69</v>
      </c>
      <c r="F2" s="2">
        <v>0</v>
      </c>
      <c r="H2" t="s">
        <v>187</v>
      </c>
      <c r="J2" s="6" t="s">
        <v>75</v>
      </c>
      <c r="K2" s="8" t="s">
        <v>126</v>
      </c>
      <c r="L2" s="6" t="s">
        <v>6</v>
      </c>
      <c r="M2" s="6" t="s">
        <v>73</v>
      </c>
      <c r="N2" s="7"/>
      <c r="Q2" s="6" t="s">
        <v>75</v>
      </c>
      <c r="R2" s="6" t="s">
        <v>5</v>
      </c>
      <c r="S2" s="6" t="s">
        <v>6</v>
      </c>
      <c r="T2" s="6" t="s">
        <v>179</v>
      </c>
    </row>
    <row r="3" spans="2:20" x14ac:dyDescent="0.25">
      <c r="B3" s="2">
        <v>7020130</v>
      </c>
      <c r="C3" s="4" t="s">
        <v>9</v>
      </c>
      <c r="D3" s="2">
        <f>+B3</f>
        <v>7020130</v>
      </c>
      <c r="F3" s="2">
        <v>1</v>
      </c>
      <c r="H3" t="s">
        <v>188</v>
      </c>
      <c r="J3" s="2" t="s">
        <v>76</v>
      </c>
      <c r="K3" s="2">
        <v>1</v>
      </c>
      <c r="L3" s="2" t="s">
        <v>77</v>
      </c>
      <c r="M3" s="2" t="s">
        <v>124</v>
      </c>
      <c r="N3" s="9"/>
      <c r="Q3" s="2" t="s">
        <v>133</v>
      </c>
      <c r="R3" s="2">
        <v>46</v>
      </c>
      <c r="S3" s="2" t="s">
        <v>77</v>
      </c>
      <c r="T3" s="2"/>
    </row>
    <row r="4" spans="2:20" x14ac:dyDescent="0.25">
      <c r="B4" s="2">
        <v>7020230</v>
      </c>
      <c r="C4" s="4" t="s">
        <v>10</v>
      </c>
      <c r="D4" s="2">
        <f t="shared" ref="D4:D63" si="0">+B4</f>
        <v>7020230</v>
      </c>
      <c r="F4" s="2">
        <v>2</v>
      </c>
      <c r="J4" s="2" t="s">
        <v>78</v>
      </c>
      <c r="K4" s="2">
        <v>2</v>
      </c>
      <c r="L4" s="2" t="s">
        <v>77</v>
      </c>
      <c r="M4" s="2" t="s">
        <v>124</v>
      </c>
      <c r="N4" s="9"/>
      <c r="O4" t="s">
        <v>122</v>
      </c>
      <c r="Q4" s="2" t="s">
        <v>134</v>
      </c>
      <c r="R4" s="2">
        <v>47</v>
      </c>
      <c r="S4" s="2" t="s">
        <v>77</v>
      </c>
      <c r="T4" s="2"/>
    </row>
    <row r="5" spans="2:20" x14ac:dyDescent="0.25">
      <c r="B5" s="2">
        <v>7020330</v>
      </c>
      <c r="C5" s="4" t="s">
        <v>11</v>
      </c>
      <c r="D5" s="2">
        <f t="shared" si="0"/>
        <v>7020330</v>
      </c>
      <c r="F5" s="2">
        <v>3</v>
      </c>
      <c r="J5" s="2" t="s">
        <v>79</v>
      </c>
      <c r="K5" s="2">
        <v>3</v>
      </c>
      <c r="L5" s="2" t="s">
        <v>80</v>
      </c>
      <c r="M5" s="2" t="s">
        <v>124</v>
      </c>
      <c r="N5" s="9"/>
      <c r="O5" t="s">
        <v>123</v>
      </c>
      <c r="Q5" s="2" t="s">
        <v>79</v>
      </c>
      <c r="R5" s="2">
        <v>3</v>
      </c>
      <c r="S5" s="2" t="s">
        <v>80</v>
      </c>
      <c r="T5" s="2"/>
    </row>
    <row r="6" spans="2:20" x14ac:dyDescent="0.25">
      <c r="B6" s="2">
        <v>7020331</v>
      </c>
      <c r="C6" s="4" t="s">
        <v>12</v>
      </c>
      <c r="D6" s="2">
        <f t="shared" si="0"/>
        <v>7020331</v>
      </c>
      <c r="F6" s="2">
        <v>4</v>
      </c>
      <c r="J6" s="2" t="s">
        <v>131</v>
      </c>
      <c r="K6" s="2">
        <v>4</v>
      </c>
      <c r="L6" s="2" t="s">
        <v>80</v>
      </c>
      <c r="M6" s="2" t="s">
        <v>124</v>
      </c>
      <c r="N6" s="9"/>
      <c r="Q6" s="2" t="s">
        <v>135</v>
      </c>
      <c r="R6" s="2">
        <v>48</v>
      </c>
      <c r="S6" s="2" t="s">
        <v>80</v>
      </c>
      <c r="T6" s="2"/>
    </row>
    <row r="7" spans="2:20" x14ac:dyDescent="0.25">
      <c r="B7" s="2">
        <v>7020332</v>
      </c>
      <c r="C7" s="4" t="s">
        <v>13</v>
      </c>
      <c r="D7" s="2">
        <f t="shared" si="0"/>
        <v>7020332</v>
      </c>
      <c r="F7" s="2">
        <v>5</v>
      </c>
      <c r="J7" s="2" t="s">
        <v>81</v>
      </c>
      <c r="K7" s="2">
        <v>5</v>
      </c>
      <c r="L7" s="2" t="s">
        <v>80</v>
      </c>
      <c r="M7" s="2" t="s">
        <v>124</v>
      </c>
      <c r="N7" s="9"/>
      <c r="Q7" s="2" t="s">
        <v>81</v>
      </c>
      <c r="R7" s="2">
        <v>5</v>
      </c>
      <c r="S7" s="2" t="s">
        <v>80</v>
      </c>
      <c r="T7" s="2"/>
    </row>
    <row r="8" spans="2:20" x14ac:dyDescent="0.25">
      <c r="B8" s="2">
        <v>7024219</v>
      </c>
      <c r="C8" s="4" t="s">
        <v>14</v>
      </c>
      <c r="D8" s="2">
        <f t="shared" si="0"/>
        <v>7024219</v>
      </c>
      <c r="F8" s="2">
        <v>6</v>
      </c>
      <c r="J8" s="2" t="s">
        <v>82</v>
      </c>
      <c r="K8" s="2">
        <v>6</v>
      </c>
      <c r="L8" s="2" t="s">
        <v>77</v>
      </c>
      <c r="M8" s="2" t="s">
        <v>124</v>
      </c>
      <c r="N8" s="9"/>
      <c r="Q8" s="2" t="s">
        <v>159</v>
      </c>
      <c r="R8" s="2">
        <v>49</v>
      </c>
      <c r="S8" s="2" t="s">
        <v>259</v>
      </c>
      <c r="T8" s="2"/>
    </row>
    <row r="9" spans="2:20" x14ac:dyDescent="0.25">
      <c r="B9" s="2">
        <v>7020500</v>
      </c>
      <c r="C9" s="4" t="s">
        <v>15</v>
      </c>
      <c r="D9" s="2">
        <f t="shared" si="0"/>
        <v>7020500</v>
      </c>
      <c r="F9" s="2">
        <v>7</v>
      </c>
      <c r="J9" s="2" t="s">
        <v>83</v>
      </c>
      <c r="K9" s="2">
        <v>7</v>
      </c>
      <c r="L9" s="2" t="s">
        <v>77</v>
      </c>
      <c r="M9" s="2" t="s">
        <v>124</v>
      </c>
      <c r="N9" s="9"/>
      <c r="Q9" s="2" t="s">
        <v>87</v>
      </c>
      <c r="R9" s="2">
        <v>11</v>
      </c>
      <c r="S9" s="2" t="s">
        <v>259</v>
      </c>
      <c r="T9" s="2"/>
    </row>
    <row r="10" spans="2:20" x14ac:dyDescent="0.25">
      <c r="B10" s="2">
        <v>7020501</v>
      </c>
      <c r="C10" s="4" t="s">
        <v>16</v>
      </c>
      <c r="D10" s="2">
        <f t="shared" si="0"/>
        <v>7020501</v>
      </c>
      <c r="F10" s="2">
        <v>8</v>
      </c>
      <c r="J10" s="2" t="s">
        <v>84</v>
      </c>
      <c r="K10" s="2">
        <v>8</v>
      </c>
      <c r="L10" s="2" t="s">
        <v>77</v>
      </c>
      <c r="M10" s="2" t="s">
        <v>124</v>
      </c>
      <c r="N10" s="9"/>
      <c r="Q10" s="2" t="s">
        <v>88</v>
      </c>
      <c r="R10" s="2">
        <v>12</v>
      </c>
      <c r="S10" s="2" t="s">
        <v>259</v>
      </c>
      <c r="T10" s="2"/>
    </row>
    <row r="11" spans="2:20" x14ac:dyDescent="0.25">
      <c r="B11" s="2">
        <v>7020600</v>
      </c>
      <c r="C11" s="4" t="s">
        <v>17</v>
      </c>
      <c r="D11" s="2">
        <f t="shared" si="0"/>
        <v>7020600</v>
      </c>
      <c r="F11" s="2">
        <v>9</v>
      </c>
      <c r="J11" s="2" t="s">
        <v>85</v>
      </c>
      <c r="K11" s="2">
        <v>9</v>
      </c>
      <c r="L11" s="2" t="s">
        <v>77</v>
      </c>
      <c r="M11" s="2" t="s">
        <v>124</v>
      </c>
      <c r="N11" s="9"/>
      <c r="Q11" s="2" t="s">
        <v>91</v>
      </c>
      <c r="R11" s="2">
        <v>16</v>
      </c>
      <c r="S11" s="2" t="s">
        <v>80</v>
      </c>
      <c r="T11" s="2"/>
    </row>
    <row r="12" spans="2:20" x14ac:dyDescent="0.25">
      <c r="B12" s="2">
        <v>7020601</v>
      </c>
      <c r="C12" s="4" t="s">
        <v>18</v>
      </c>
      <c r="D12" s="2">
        <f t="shared" si="0"/>
        <v>7020601</v>
      </c>
      <c r="F12" s="2" t="s">
        <v>125</v>
      </c>
      <c r="J12" s="2" t="s">
        <v>86</v>
      </c>
      <c r="K12" s="2">
        <v>10</v>
      </c>
      <c r="L12" s="2" t="s">
        <v>77</v>
      </c>
      <c r="M12" s="2" t="s">
        <v>124</v>
      </c>
      <c r="N12" s="9"/>
      <c r="Q12" s="2" t="s">
        <v>92</v>
      </c>
      <c r="R12" s="2">
        <v>17</v>
      </c>
      <c r="S12" s="2" t="s">
        <v>77</v>
      </c>
      <c r="T12" s="2"/>
    </row>
    <row r="13" spans="2:20" x14ac:dyDescent="0.25">
      <c r="B13" s="2">
        <v>7020700</v>
      </c>
      <c r="C13" s="4" t="s">
        <v>19</v>
      </c>
      <c r="D13" s="2">
        <f t="shared" si="0"/>
        <v>7020700</v>
      </c>
      <c r="J13" s="2" t="s">
        <v>87</v>
      </c>
      <c r="K13" s="2">
        <v>11</v>
      </c>
      <c r="L13" s="2" t="s">
        <v>77</v>
      </c>
      <c r="M13" s="2" t="s">
        <v>124</v>
      </c>
      <c r="N13" s="9"/>
      <c r="Q13" s="2" t="s">
        <v>160</v>
      </c>
      <c r="R13" s="2">
        <v>50</v>
      </c>
      <c r="S13" s="2" t="s">
        <v>77</v>
      </c>
      <c r="T13" s="2"/>
    </row>
    <row r="14" spans="2:20" x14ac:dyDescent="0.25">
      <c r="B14" s="2">
        <v>7020800</v>
      </c>
      <c r="C14" s="4" t="s">
        <v>20</v>
      </c>
      <c r="D14" s="2">
        <f t="shared" si="0"/>
        <v>7020800</v>
      </c>
      <c r="J14" s="2" t="s">
        <v>88</v>
      </c>
      <c r="K14" s="2">
        <v>12</v>
      </c>
      <c r="L14" s="2" t="s">
        <v>80</v>
      </c>
      <c r="M14" s="2" t="s">
        <v>124</v>
      </c>
      <c r="N14" s="9"/>
      <c r="Q14" s="2" t="s">
        <v>136</v>
      </c>
      <c r="R14" s="2">
        <v>51</v>
      </c>
      <c r="S14" s="2" t="s">
        <v>77</v>
      </c>
      <c r="T14" s="2"/>
    </row>
    <row r="15" spans="2:20" x14ac:dyDescent="0.25">
      <c r="B15" s="2">
        <v>7020801</v>
      </c>
      <c r="C15" s="4" t="s">
        <v>21</v>
      </c>
      <c r="D15" s="2">
        <f t="shared" si="0"/>
        <v>7020801</v>
      </c>
      <c r="J15" s="2" t="s">
        <v>89</v>
      </c>
      <c r="K15" s="2">
        <v>13</v>
      </c>
      <c r="L15" s="2" t="s">
        <v>77</v>
      </c>
      <c r="M15" s="2" t="s">
        <v>124</v>
      </c>
      <c r="N15" s="9"/>
      <c r="Q15" s="2" t="s">
        <v>166</v>
      </c>
      <c r="R15" s="2">
        <v>52</v>
      </c>
      <c r="S15" s="2" t="s">
        <v>80</v>
      </c>
      <c r="T15" s="2"/>
    </row>
    <row r="16" spans="2:20" x14ac:dyDescent="0.25">
      <c r="B16" s="2">
        <v>7020900</v>
      </c>
      <c r="C16" s="4" t="s">
        <v>22</v>
      </c>
      <c r="D16" s="2">
        <f t="shared" si="0"/>
        <v>7020900</v>
      </c>
      <c r="J16" s="2" t="s">
        <v>90</v>
      </c>
      <c r="K16" s="2">
        <v>14</v>
      </c>
      <c r="L16" s="2" t="s">
        <v>77</v>
      </c>
      <c r="M16" s="2" t="s">
        <v>124</v>
      </c>
      <c r="N16" s="9"/>
      <c r="Q16" s="2" t="s">
        <v>167</v>
      </c>
      <c r="R16" s="2">
        <v>53</v>
      </c>
      <c r="S16" s="2" t="s">
        <v>77</v>
      </c>
      <c r="T16" s="2"/>
    </row>
    <row r="17" spans="2:20" x14ac:dyDescent="0.25">
      <c r="B17" s="2">
        <v>7020901</v>
      </c>
      <c r="C17" s="4" t="s">
        <v>23</v>
      </c>
      <c r="D17" s="2">
        <f t="shared" si="0"/>
        <v>7020901</v>
      </c>
      <c r="J17" s="2" t="s">
        <v>130</v>
      </c>
      <c r="K17" s="2">
        <v>15</v>
      </c>
      <c r="L17" s="2" t="s">
        <v>77</v>
      </c>
      <c r="M17" s="2" t="s">
        <v>124</v>
      </c>
      <c r="N17" s="9"/>
      <c r="Q17" s="2" t="s">
        <v>168</v>
      </c>
      <c r="R17" s="2">
        <v>54</v>
      </c>
      <c r="S17" s="2" t="s">
        <v>77</v>
      </c>
      <c r="T17" s="2"/>
    </row>
    <row r="18" spans="2:20" x14ac:dyDescent="0.25">
      <c r="B18" s="2">
        <v>7021000</v>
      </c>
      <c r="C18" s="4" t="s">
        <v>24</v>
      </c>
      <c r="D18" s="2">
        <f t="shared" si="0"/>
        <v>7021000</v>
      </c>
      <c r="J18" s="2" t="s">
        <v>91</v>
      </c>
      <c r="K18" s="2">
        <v>16</v>
      </c>
      <c r="L18" s="2" t="s">
        <v>77</v>
      </c>
      <c r="M18" s="2" t="s">
        <v>124</v>
      </c>
      <c r="N18" s="9"/>
      <c r="Q18" s="2" t="s">
        <v>137</v>
      </c>
      <c r="R18" s="2">
        <v>21</v>
      </c>
      <c r="S18" s="2" t="s">
        <v>77</v>
      </c>
      <c r="T18" s="2"/>
    </row>
    <row r="19" spans="2:20" x14ac:dyDescent="0.25">
      <c r="B19" s="2">
        <v>7021001</v>
      </c>
      <c r="C19" s="4" t="s">
        <v>25</v>
      </c>
      <c r="D19" s="2">
        <f t="shared" si="0"/>
        <v>7021001</v>
      </c>
      <c r="J19" s="2" t="s">
        <v>92</v>
      </c>
      <c r="K19" s="2">
        <v>17</v>
      </c>
      <c r="L19" s="2" t="s">
        <v>77</v>
      </c>
      <c r="M19" s="2" t="s">
        <v>124</v>
      </c>
      <c r="N19" s="9"/>
      <c r="Q19" s="2" t="s">
        <v>97</v>
      </c>
      <c r="R19" s="2">
        <v>22</v>
      </c>
      <c r="S19" s="2" t="s">
        <v>77</v>
      </c>
      <c r="T19" s="2"/>
    </row>
    <row r="20" spans="2:20" x14ac:dyDescent="0.25">
      <c r="B20" s="2">
        <v>7021100</v>
      </c>
      <c r="C20" s="4" t="s">
        <v>26</v>
      </c>
      <c r="D20" s="2">
        <f t="shared" si="0"/>
        <v>7021100</v>
      </c>
      <c r="J20" s="2" t="s">
        <v>93</v>
      </c>
      <c r="K20" s="2">
        <v>18</v>
      </c>
      <c r="L20" s="2" t="s">
        <v>77</v>
      </c>
      <c r="M20" s="2" t="s">
        <v>124</v>
      </c>
      <c r="N20" s="9"/>
      <c r="Q20" s="2" t="s">
        <v>129</v>
      </c>
      <c r="R20" s="2">
        <v>23</v>
      </c>
      <c r="S20" s="2" t="s">
        <v>80</v>
      </c>
      <c r="T20" s="2"/>
    </row>
    <row r="21" spans="2:20" x14ac:dyDescent="0.25">
      <c r="B21" s="2">
        <v>7021101</v>
      </c>
      <c r="C21" s="4" t="s">
        <v>27</v>
      </c>
      <c r="D21" s="2">
        <f t="shared" si="0"/>
        <v>7021101</v>
      </c>
      <c r="J21" s="2" t="s">
        <v>94</v>
      </c>
      <c r="K21" s="2">
        <v>19</v>
      </c>
      <c r="L21" s="2" t="s">
        <v>80</v>
      </c>
      <c r="M21" s="2" t="s">
        <v>124</v>
      </c>
      <c r="N21" s="9"/>
      <c r="Q21" s="2" t="s">
        <v>128</v>
      </c>
      <c r="R21" s="2">
        <v>24</v>
      </c>
      <c r="S21" s="2" t="s">
        <v>80</v>
      </c>
      <c r="T21" s="2"/>
    </row>
    <row r="22" spans="2:20" x14ac:dyDescent="0.25">
      <c r="B22" s="2">
        <v>7021230</v>
      </c>
      <c r="C22" s="4" t="s">
        <v>28</v>
      </c>
      <c r="D22" s="2">
        <f t="shared" si="0"/>
        <v>7021230</v>
      </c>
      <c r="J22" s="2" t="s">
        <v>95</v>
      </c>
      <c r="K22" s="2">
        <v>20</v>
      </c>
      <c r="L22" s="2" t="s">
        <v>77</v>
      </c>
      <c r="M22" s="2" t="s">
        <v>124</v>
      </c>
      <c r="N22" s="9"/>
      <c r="Q22" s="2" t="s">
        <v>98</v>
      </c>
      <c r="R22" s="2">
        <v>25</v>
      </c>
      <c r="S22" s="2" t="s">
        <v>80</v>
      </c>
      <c r="T22" s="2"/>
    </row>
    <row r="23" spans="2:20" x14ac:dyDescent="0.25">
      <c r="B23" s="2">
        <v>7021300</v>
      </c>
      <c r="C23" s="4" t="s">
        <v>29</v>
      </c>
      <c r="D23" s="2">
        <f t="shared" si="0"/>
        <v>7021300</v>
      </c>
      <c r="J23" s="2" t="s">
        <v>96</v>
      </c>
      <c r="K23" s="2">
        <v>21</v>
      </c>
      <c r="L23" s="2" t="s">
        <v>77</v>
      </c>
      <c r="M23" s="2" t="s">
        <v>124</v>
      </c>
      <c r="N23" s="9"/>
      <c r="Q23" s="2" t="s">
        <v>99</v>
      </c>
      <c r="R23" s="2">
        <v>26</v>
      </c>
      <c r="S23" s="2" t="s">
        <v>80</v>
      </c>
      <c r="T23" s="2"/>
    </row>
    <row r="24" spans="2:20" x14ac:dyDescent="0.25">
      <c r="B24" s="2">
        <v>7021301</v>
      </c>
      <c r="C24" s="4" t="s">
        <v>30</v>
      </c>
      <c r="D24" s="2">
        <f t="shared" si="0"/>
        <v>7021301</v>
      </c>
      <c r="J24" s="2" t="s">
        <v>97</v>
      </c>
      <c r="K24" s="2">
        <v>22</v>
      </c>
      <c r="L24" s="2" t="s">
        <v>77</v>
      </c>
      <c r="M24" s="2" t="s">
        <v>124</v>
      </c>
      <c r="N24" s="9"/>
      <c r="Q24" s="2" t="s">
        <v>100</v>
      </c>
      <c r="R24" s="2">
        <v>27</v>
      </c>
      <c r="S24" s="2" t="s">
        <v>80</v>
      </c>
      <c r="T24" s="2"/>
    </row>
    <row r="25" spans="2:20" x14ac:dyDescent="0.25">
      <c r="B25" s="2">
        <v>7022000</v>
      </c>
      <c r="C25" s="4" t="s">
        <v>31</v>
      </c>
      <c r="D25" s="2">
        <f t="shared" si="0"/>
        <v>7022000</v>
      </c>
      <c r="J25" s="2" t="s">
        <v>129</v>
      </c>
      <c r="K25" s="2">
        <v>23</v>
      </c>
      <c r="L25" s="2" t="s">
        <v>80</v>
      </c>
      <c r="M25" s="2" t="s">
        <v>124</v>
      </c>
      <c r="N25" s="9"/>
      <c r="Q25" s="2" t="s">
        <v>101</v>
      </c>
      <c r="R25" s="2">
        <v>28</v>
      </c>
      <c r="S25" s="2" t="s">
        <v>80</v>
      </c>
      <c r="T25" s="2"/>
    </row>
    <row r="26" spans="2:20" x14ac:dyDescent="0.25">
      <c r="B26" s="2">
        <v>7022001</v>
      </c>
      <c r="C26" s="4" t="s">
        <v>32</v>
      </c>
      <c r="D26" s="2">
        <f t="shared" si="0"/>
        <v>7022001</v>
      </c>
      <c r="J26" s="2" t="s">
        <v>128</v>
      </c>
      <c r="K26" s="2">
        <v>24</v>
      </c>
      <c r="L26" s="2" t="s">
        <v>80</v>
      </c>
      <c r="M26" s="2" t="s">
        <v>124</v>
      </c>
      <c r="N26" s="9"/>
      <c r="Q26" s="2" t="s">
        <v>127</v>
      </c>
      <c r="R26" s="2">
        <v>29</v>
      </c>
      <c r="S26" s="2" t="s">
        <v>80</v>
      </c>
      <c r="T26" s="2"/>
    </row>
    <row r="27" spans="2:20" x14ac:dyDescent="0.25">
      <c r="B27" s="2">
        <v>7021531</v>
      </c>
      <c r="C27" s="4" t="s">
        <v>33</v>
      </c>
      <c r="D27" s="2">
        <f t="shared" si="0"/>
        <v>7021531</v>
      </c>
      <c r="J27" s="2" t="s">
        <v>98</v>
      </c>
      <c r="K27" s="2">
        <v>25</v>
      </c>
      <c r="L27" s="2" t="s">
        <v>80</v>
      </c>
      <c r="M27" s="2" t="s">
        <v>124</v>
      </c>
      <c r="N27" s="9"/>
      <c r="Q27" s="2" t="s">
        <v>102</v>
      </c>
      <c r="R27" s="2">
        <v>30</v>
      </c>
      <c r="S27" s="2" t="s">
        <v>80</v>
      </c>
      <c r="T27" s="2"/>
    </row>
    <row r="28" spans="2:20" x14ac:dyDescent="0.25">
      <c r="B28" s="2">
        <v>7022132</v>
      </c>
      <c r="C28" s="4" t="s">
        <v>34</v>
      </c>
      <c r="D28" s="2">
        <f t="shared" si="0"/>
        <v>7022132</v>
      </c>
      <c r="J28" s="2" t="s">
        <v>99</v>
      </c>
      <c r="K28" s="2">
        <v>26</v>
      </c>
      <c r="L28" s="2" t="s">
        <v>80</v>
      </c>
      <c r="M28" s="2" t="s">
        <v>124</v>
      </c>
      <c r="N28" s="9"/>
      <c r="Q28" s="2" t="s">
        <v>138</v>
      </c>
      <c r="R28" s="2">
        <v>55</v>
      </c>
      <c r="S28" s="2" t="s">
        <v>259</v>
      </c>
      <c r="T28" s="2"/>
    </row>
    <row r="29" spans="2:20" x14ac:dyDescent="0.25">
      <c r="B29" s="2">
        <v>7022133</v>
      </c>
      <c r="C29" s="4" t="s">
        <v>35</v>
      </c>
      <c r="D29" s="2">
        <f t="shared" si="0"/>
        <v>7022133</v>
      </c>
      <c r="J29" s="2" t="s">
        <v>100</v>
      </c>
      <c r="K29" s="2">
        <v>27</v>
      </c>
      <c r="L29" s="2" t="s">
        <v>80</v>
      </c>
      <c r="M29" s="2" t="s">
        <v>124</v>
      </c>
      <c r="N29" s="9"/>
      <c r="Q29" s="2" t="s">
        <v>169</v>
      </c>
      <c r="R29" s="2">
        <v>56</v>
      </c>
      <c r="S29" s="2" t="s">
        <v>77</v>
      </c>
      <c r="T29" s="2"/>
    </row>
    <row r="30" spans="2:20" x14ac:dyDescent="0.25">
      <c r="B30" s="2">
        <v>7022134</v>
      </c>
      <c r="C30" s="4" t="s">
        <v>36</v>
      </c>
      <c r="D30" s="2">
        <f t="shared" si="0"/>
        <v>7022134</v>
      </c>
      <c r="J30" s="2" t="s">
        <v>101</v>
      </c>
      <c r="K30" s="2">
        <v>28</v>
      </c>
      <c r="L30" s="2" t="s">
        <v>80</v>
      </c>
      <c r="M30" s="2" t="s">
        <v>124</v>
      </c>
      <c r="N30" s="9"/>
      <c r="Q30" s="2" t="s">
        <v>170</v>
      </c>
      <c r="R30" s="2">
        <v>57</v>
      </c>
      <c r="S30" s="2" t="s">
        <v>77</v>
      </c>
      <c r="T30" s="2"/>
    </row>
    <row r="31" spans="2:20" x14ac:dyDescent="0.25">
      <c r="B31" s="2">
        <v>7021700</v>
      </c>
      <c r="C31" s="4" t="s">
        <v>37</v>
      </c>
      <c r="D31" s="2">
        <f t="shared" si="0"/>
        <v>7021700</v>
      </c>
      <c r="J31" s="2" t="s">
        <v>127</v>
      </c>
      <c r="K31" s="2">
        <v>29</v>
      </c>
      <c r="L31" s="2" t="s">
        <v>80</v>
      </c>
      <c r="M31" s="2" t="s">
        <v>124</v>
      </c>
      <c r="N31" s="9"/>
      <c r="Q31" s="2" t="s">
        <v>139</v>
      </c>
      <c r="R31" s="2">
        <v>58</v>
      </c>
      <c r="S31" s="2" t="s">
        <v>77</v>
      </c>
      <c r="T31" s="2"/>
    </row>
    <row r="32" spans="2:20" x14ac:dyDescent="0.25">
      <c r="B32" s="2">
        <v>7021800</v>
      </c>
      <c r="C32" s="4" t="s">
        <v>38</v>
      </c>
      <c r="D32" s="2">
        <f t="shared" si="0"/>
        <v>7021800</v>
      </c>
      <c r="J32" s="2" t="s">
        <v>102</v>
      </c>
      <c r="K32" s="2">
        <v>30</v>
      </c>
      <c r="L32" s="2" t="s">
        <v>80</v>
      </c>
      <c r="M32" s="2" t="s">
        <v>124</v>
      </c>
      <c r="N32" s="9"/>
      <c r="Q32" s="2" t="s">
        <v>140</v>
      </c>
      <c r="R32" s="2">
        <v>59</v>
      </c>
      <c r="S32" s="2" t="s">
        <v>77</v>
      </c>
      <c r="T32" s="2"/>
    </row>
    <row r="33" spans="2:20" x14ac:dyDescent="0.25">
      <c r="B33" s="2">
        <v>7021801</v>
      </c>
      <c r="C33" s="4" t="s">
        <v>39</v>
      </c>
      <c r="D33" s="2">
        <f t="shared" si="0"/>
        <v>7021801</v>
      </c>
      <c r="J33" s="2" t="s">
        <v>103</v>
      </c>
      <c r="K33" s="2">
        <v>31</v>
      </c>
      <c r="L33" s="2" t="s">
        <v>80</v>
      </c>
      <c r="M33" s="2" t="s">
        <v>118</v>
      </c>
      <c r="N33" s="9"/>
      <c r="Q33" s="2" t="s">
        <v>141</v>
      </c>
      <c r="R33" s="2">
        <v>60</v>
      </c>
      <c r="S33" s="2" t="s">
        <v>77</v>
      </c>
      <c r="T33" s="2"/>
    </row>
    <row r="34" spans="2:20" x14ac:dyDescent="0.25">
      <c r="B34" s="2">
        <v>7021900</v>
      </c>
      <c r="C34" s="4" t="s">
        <v>40</v>
      </c>
      <c r="D34" s="2">
        <f t="shared" si="0"/>
        <v>7021900</v>
      </c>
      <c r="J34" s="2" t="s">
        <v>104</v>
      </c>
      <c r="K34" s="2">
        <v>32</v>
      </c>
      <c r="L34" s="2" t="s">
        <v>77</v>
      </c>
      <c r="M34" s="2" t="s">
        <v>119</v>
      </c>
      <c r="N34" s="9"/>
      <c r="Q34" s="2" t="s">
        <v>142</v>
      </c>
      <c r="R34" s="2">
        <v>61</v>
      </c>
      <c r="S34" s="2" t="s">
        <v>77</v>
      </c>
      <c r="T34" s="2"/>
    </row>
    <row r="35" spans="2:20" x14ac:dyDescent="0.25">
      <c r="B35" s="2">
        <v>7022130</v>
      </c>
      <c r="C35" s="4" t="s">
        <v>41</v>
      </c>
      <c r="D35" s="2">
        <f t="shared" si="0"/>
        <v>7022130</v>
      </c>
      <c r="J35" s="2" t="s">
        <v>105</v>
      </c>
      <c r="K35" s="2">
        <v>33</v>
      </c>
      <c r="L35" s="2" t="s">
        <v>77</v>
      </c>
      <c r="M35" s="2" t="s">
        <v>119</v>
      </c>
      <c r="N35" s="9"/>
      <c r="Q35" s="2" t="s">
        <v>143</v>
      </c>
      <c r="R35" s="2">
        <v>62</v>
      </c>
      <c r="S35" s="2" t="s">
        <v>77</v>
      </c>
      <c r="T35" s="2"/>
    </row>
    <row r="36" spans="2:20" x14ac:dyDescent="0.25">
      <c r="B36" s="2">
        <v>7022142</v>
      </c>
      <c r="C36" s="4" t="s">
        <v>42</v>
      </c>
      <c r="D36" s="2">
        <f t="shared" si="0"/>
        <v>7022142</v>
      </c>
      <c r="J36" s="2" t="s">
        <v>106</v>
      </c>
      <c r="K36" s="2">
        <v>34</v>
      </c>
      <c r="L36" s="2" t="s">
        <v>80</v>
      </c>
      <c r="M36" s="2" t="s">
        <v>119</v>
      </c>
      <c r="N36" s="9"/>
      <c r="Q36" s="2" t="s">
        <v>144</v>
      </c>
      <c r="R36" s="2">
        <v>63</v>
      </c>
      <c r="S36" s="2" t="s">
        <v>77</v>
      </c>
      <c r="T36" s="2"/>
    </row>
    <row r="37" spans="2:20" x14ac:dyDescent="0.25">
      <c r="B37" s="2">
        <v>7022143</v>
      </c>
      <c r="C37" s="4" t="s">
        <v>43</v>
      </c>
      <c r="D37" s="2">
        <f t="shared" si="0"/>
        <v>7022143</v>
      </c>
      <c r="J37" s="2" t="s">
        <v>107</v>
      </c>
      <c r="K37" s="2">
        <v>35</v>
      </c>
      <c r="L37" s="2" t="s">
        <v>80</v>
      </c>
      <c r="M37" s="2" t="s">
        <v>119</v>
      </c>
      <c r="N37" s="9"/>
      <c r="Q37" s="2" t="s">
        <v>258</v>
      </c>
      <c r="R37" s="2">
        <v>64</v>
      </c>
      <c r="S37" s="2" t="s">
        <v>77</v>
      </c>
      <c r="T37" s="2"/>
    </row>
    <row r="38" spans="2:20" x14ac:dyDescent="0.25">
      <c r="B38" s="2">
        <v>7022144</v>
      </c>
      <c r="C38" s="4" t="s">
        <v>44</v>
      </c>
      <c r="D38" s="2">
        <f t="shared" si="0"/>
        <v>7022144</v>
      </c>
      <c r="J38" s="2" t="s">
        <v>108</v>
      </c>
      <c r="K38" s="2">
        <v>36</v>
      </c>
      <c r="L38" s="2" t="s">
        <v>80</v>
      </c>
      <c r="M38" s="2" t="s">
        <v>119</v>
      </c>
      <c r="N38" s="9"/>
      <c r="Q38" s="2" t="s">
        <v>257</v>
      </c>
      <c r="R38" s="2">
        <v>65</v>
      </c>
      <c r="S38" s="2" t="s">
        <v>77</v>
      </c>
      <c r="T38" s="2"/>
    </row>
    <row r="39" spans="2:20" x14ac:dyDescent="0.25">
      <c r="B39" s="2">
        <v>7022135</v>
      </c>
      <c r="C39" s="4" t="s">
        <v>45</v>
      </c>
      <c r="D39" s="2">
        <f t="shared" si="0"/>
        <v>7022135</v>
      </c>
      <c r="J39" s="2" t="s">
        <v>109</v>
      </c>
      <c r="K39" s="2">
        <v>37</v>
      </c>
      <c r="L39" s="2" t="s">
        <v>80</v>
      </c>
      <c r="M39" s="2" t="s">
        <v>119</v>
      </c>
      <c r="N39" s="9"/>
      <c r="Q39" s="2" t="s">
        <v>146</v>
      </c>
      <c r="R39" s="2">
        <v>66</v>
      </c>
      <c r="S39" s="2" t="s">
        <v>80</v>
      </c>
      <c r="T39" s="2"/>
    </row>
    <row r="40" spans="2:20" x14ac:dyDescent="0.25">
      <c r="B40" s="2">
        <v>7022136</v>
      </c>
      <c r="C40" s="4" t="s">
        <v>46</v>
      </c>
      <c r="D40" s="2">
        <f t="shared" si="0"/>
        <v>7022136</v>
      </c>
      <c r="J40" s="2" t="s">
        <v>110</v>
      </c>
      <c r="K40" s="2">
        <v>38</v>
      </c>
      <c r="L40" s="2" t="s">
        <v>80</v>
      </c>
      <c r="M40" s="2" t="s">
        <v>119</v>
      </c>
      <c r="N40" s="9"/>
      <c r="Q40" s="2" t="s">
        <v>147</v>
      </c>
      <c r="R40" s="2">
        <v>67</v>
      </c>
      <c r="S40" s="2" t="s">
        <v>80</v>
      </c>
      <c r="T40" s="2"/>
    </row>
    <row r="41" spans="2:20" x14ac:dyDescent="0.25">
      <c r="B41" s="2">
        <v>7022137</v>
      </c>
      <c r="C41" s="4" t="s">
        <v>47</v>
      </c>
      <c r="D41" s="2">
        <f t="shared" si="0"/>
        <v>7022137</v>
      </c>
      <c r="J41" s="2" t="s">
        <v>111</v>
      </c>
      <c r="K41" s="2">
        <v>39</v>
      </c>
      <c r="L41" s="2" t="s">
        <v>80</v>
      </c>
      <c r="M41" s="2" t="s">
        <v>119</v>
      </c>
      <c r="N41" s="9"/>
      <c r="Q41" s="2" t="s">
        <v>171</v>
      </c>
      <c r="R41" s="2">
        <v>68</v>
      </c>
      <c r="S41" s="2" t="s">
        <v>259</v>
      </c>
      <c r="T41" s="2"/>
    </row>
    <row r="42" spans="2:20" x14ac:dyDescent="0.25">
      <c r="B42" s="2">
        <v>7022700</v>
      </c>
      <c r="C42" s="4" t="s">
        <v>48</v>
      </c>
      <c r="D42" s="2">
        <f t="shared" si="0"/>
        <v>7022700</v>
      </c>
      <c r="J42" s="2" t="s">
        <v>112</v>
      </c>
      <c r="K42" s="2">
        <v>40</v>
      </c>
      <c r="L42" s="2" t="s">
        <v>80</v>
      </c>
      <c r="M42" s="2" t="s">
        <v>119</v>
      </c>
      <c r="N42" s="9"/>
      <c r="Q42" s="2" t="s">
        <v>148</v>
      </c>
      <c r="R42" s="2">
        <v>69</v>
      </c>
      <c r="S42" s="2" t="s">
        <v>259</v>
      </c>
      <c r="T42" s="2"/>
    </row>
    <row r="43" spans="2:20" x14ac:dyDescent="0.25">
      <c r="B43" s="2">
        <v>7022800</v>
      </c>
      <c r="C43" s="4" t="s">
        <v>49</v>
      </c>
      <c r="D43" s="2">
        <f t="shared" si="0"/>
        <v>7022800</v>
      </c>
      <c r="J43" s="2" t="s">
        <v>113</v>
      </c>
      <c r="K43" s="2">
        <v>41</v>
      </c>
      <c r="L43" s="2" t="s">
        <v>80</v>
      </c>
      <c r="M43" s="2" t="s">
        <v>119</v>
      </c>
      <c r="N43" s="9"/>
      <c r="Q43" s="2" t="s">
        <v>161</v>
      </c>
      <c r="R43" s="2">
        <v>70</v>
      </c>
      <c r="S43" s="2" t="s">
        <v>80</v>
      </c>
      <c r="T43" s="2" t="s">
        <v>180</v>
      </c>
    </row>
    <row r="44" spans="2:20" x14ac:dyDescent="0.25">
      <c r="B44" s="2">
        <v>7022900</v>
      </c>
      <c r="C44" s="4" t="s">
        <v>50</v>
      </c>
      <c r="D44" s="2">
        <f t="shared" si="0"/>
        <v>7022900</v>
      </c>
      <c r="J44" s="2" t="s">
        <v>114</v>
      </c>
      <c r="K44" s="2">
        <v>42</v>
      </c>
      <c r="L44" s="2" t="s">
        <v>80</v>
      </c>
      <c r="M44" s="2" t="s">
        <v>119</v>
      </c>
      <c r="N44" s="9"/>
      <c r="Q44" s="2" t="s">
        <v>162</v>
      </c>
      <c r="R44" s="2">
        <v>71</v>
      </c>
      <c r="S44" s="2" t="s">
        <v>80</v>
      </c>
      <c r="T44" s="2" t="s">
        <v>180</v>
      </c>
    </row>
    <row r="45" spans="2:20" x14ac:dyDescent="0.25">
      <c r="B45" s="2">
        <v>7021701</v>
      </c>
      <c r="C45" s="4" t="s">
        <v>51</v>
      </c>
      <c r="D45" s="2">
        <f t="shared" si="0"/>
        <v>7021701</v>
      </c>
      <c r="J45" s="2" t="s">
        <v>115</v>
      </c>
      <c r="K45" s="2">
        <v>43</v>
      </c>
      <c r="L45" s="2" t="s">
        <v>80</v>
      </c>
      <c r="M45" s="2" t="s">
        <v>119</v>
      </c>
      <c r="N45" s="9"/>
      <c r="Q45" s="2" t="s">
        <v>163</v>
      </c>
      <c r="R45" s="2">
        <v>72</v>
      </c>
      <c r="S45" s="2" t="s">
        <v>80</v>
      </c>
      <c r="T45" s="2" t="s">
        <v>180</v>
      </c>
    </row>
    <row r="46" spans="2:20" x14ac:dyDescent="0.25">
      <c r="B46" s="2">
        <v>7023100</v>
      </c>
      <c r="C46" s="4" t="s">
        <v>52</v>
      </c>
      <c r="D46" s="2">
        <f t="shared" si="0"/>
        <v>7023100</v>
      </c>
      <c r="J46" s="2" t="s">
        <v>116</v>
      </c>
      <c r="K46" s="2">
        <v>44</v>
      </c>
      <c r="L46" s="2" t="s">
        <v>80</v>
      </c>
      <c r="M46" s="2" t="s">
        <v>119</v>
      </c>
      <c r="N46" s="9"/>
      <c r="Q46" s="2" t="s">
        <v>172</v>
      </c>
      <c r="R46" s="2">
        <v>73</v>
      </c>
      <c r="S46" s="2" t="s">
        <v>80</v>
      </c>
      <c r="T46" s="2" t="s">
        <v>180</v>
      </c>
    </row>
    <row r="47" spans="2:20" x14ac:dyDescent="0.25">
      <c r="B47" s="2">
        <v>7023200</v>
      </c>
      <c r="C47" s="4" t="s">
        <v>53</v>
      </c>
      <c r="D47" s="2">
        <f t="shared" si="0"/>
        <v>7023200</v>
      </c>
      <c r="J47" s="2" t="s">
        <v>117</v>
      </c>
      <c r="K47" s="2">
        <v>45</v>
      </c>
      <c r="L47" s="2" t="s">
        <v>80</v>
      </c>
      <c r="M47" s="2" t="s">
        <v>119</v>
      </c>
      <c r="N47" s="9"/>
      <c r="Q47" s="2" t="s">
        <v>149</v>
      </c>
      <c r="R47" s="2">
        <v>74</v>
      </c>
      <c r="S47" s="2" t="s">
        <v>80</v>
      </c>
      <c r="T47" s="2" t="s">
        <v>180</v>
      </c>
    </row>
    <row r="48" spans="2:20" x14ac:dyDescent="0.25">
      <c r="B48" s="2">
        <v>7023201</v>
      </c>
      <c r="C48" s="4" t="s">
        <v>54</v>
      </c>
      <c r="D48" s="2">
        <f t="shared" si="0"/>
        <v>7023201</v>
      </c>
      <c r="J48" s="2" t="s">
        <v>220</v>
      </c>
      <c r="K48" s="2">
        <v>91</v>
      </c>
      <c r="L48" s="2" t="s">
        <v>80</v>
      </c>
      <c r="M48" s="2" t="s">
        <v>124</v>
      </c>
      <c r="Q48" s="2" t="s">
        <v>164</v>
      </c>
      <c r="R48" s="2">
        <v>75</v>
      </c>
      <c r="S48" s="2" t="s">
        <v>80</v>
      </c>
      <c r="T48" s="2" t="s">
        <v>180</v>
      </c>
    </row>
    <row r="49" spans="2:20" x14ac:dyDescent="0.25">
      <c r="B49" s="2">
        <v>7023202</v>
      </c>
      <c r="C49" s="4" t="s">
        <v>55</v>
      </c>
      <c r="D49" s="2">
        <f t="shared" si="0"/>
        <v>7023202</v>
      </c>
      <c r="J49" s="2" t="s">
        <v>242</v>
      </c>
      <c r="K49" s="5">
        <v>92</v>
      </c>
      <c r="L49" s="2" t="s">
        <v>80</v>
      </c>
      <c r="M49" s="2" t="s">
        <v>119</v>
      </c>
      <c r="Q49" s="2" t="s">
        <v>165</v>
      </c>
      <c r="R49" s="2">
        <v>76</v>
      </c>
      <c r="S49" s="2" t="s">
        <v>80</v>
      </c>
      <c r="T49" s="2" t="s">
        <v>180</v>
      </c>
    </row>
    <row r="50" spans="2:20" x14ac:dyDescent="0.25">
      <c r="B50" s="2">
        <v>7023203</v>
      </c>
      <c r="C50" s="4" t="s">
        <v>56</v>
      </c>
      <c r="D50" s="2">
        <f t="shared" si="0"/>
        <v>7023203</v>
      </c>
      <c r="J50" s="2" t="s">
        <v>243</v>
      </c>
      <c r="K50" s="5">
        <v>93</v>
      </c>
      <c r="L50" s="2" t="s">
        <v>80</v>
      </c>
      <c r="M50" s="2" t="s">
        <v>119</v>
      </c>
      <c r="Q50" s="2" t="s">
        <v>173</v>
      </c>
      <c r="R50" s="2">
        <v>77</v>
      </c>
      <c r="S50" s="2" t="s">
        <v>80</v>
      </c>
      <c r="T50" s="2" t="s">
        <v>180</v>
      </c>
    </row>
    <row r="51" spans="2:20" x14ac:dyDescent="0.25">
      <c r="B51" s="2">
        <v>7023700</v>
      </c>
      <c r="C51" s="4" t="s">
        <v>57</v>
      </c>
      <c r="D51" s="2">
        <f t="shared" si="0"/>
        <v>7023700</v>
      </c>
      <c r="J51" s="2" t="s">
        <v>244</v>
      </c>
      <c r="K51" s="5">
        <v>94</v>
      </c>
      <c r="L51" s="2" t="s">
        <v>80</v>
      </c>
      <c r="M51" s="2" t="s">
        <v>119</v>
      </c>
      <c r="Q51" s="2" t="s">
        <v>150</v>
      </c>
      <c r="R51" s="2">
        <v>78</v>
      </c>
      <c r="S51" s="2" t="s">
        <v>80</v>
      </c>
      <c r="T51" s="2" t="s">
        <v>180</v>
      </c>
    </row>
    <row r="52" spans="2:20" x14ac:dyDescent="0.25">
      <c r="B52" s="2">
        <v>7023701</v>
      </c>
      <c r="C52" s="4" t="s">
        <v>58</v>
      </c>
      <c r="D52" s="2">
        <f t="shared" si="0"/>
        <v>7023701</v>
      </c>
      <c r="J52" s="2" t="s">
        <v>245</v>
      </c>
      <c r="K52" s="5">
        <v>95</v>
      </c>
      <c r="L52" s="2" t="s">
        <v>80</v>
      </c>
      <c r="M52" s="2" t="s">
        <v>119</v>
      </c>
      <c r="Q52" s="2" t="s">
        <v>151</v>
      </c>
      <c r="R52" s="2">
        <v>79</v>
      </c>
      <c r="S52" s="2" t="s">
        <v>80</v>
      </c>
      <c r="T52" s="2" t="s">
        <v>180</v>
      </c>
    </row>
    <row r="53" spans="2:20" x14ac:dyDescent="0.25">
      <c r="B53" s="2">
        <v>7023702</v>
      </c>
      <c r="C53" s="4" t="s">
        <v>59</v>
      </c>
      <c r="D53" s="2">
        <f t="shared" si="0"/>
        <v>7023702</v>
      </c>
      <c r="J53" s="2" t="s">
        <v>246</v>
      </c>
      <c r="K53" s="5">
        <v>96</v>
      </c>
      <c r="L53" s="2" t="s">
        <v>80</v>
      </c>
      <c r="M53" s="2" t="s">
        <v>119</v>
      </c>
      <c r="Q53" s="2" t="s">
        <v>152</v>
      </c>
      <c r="R53" s="2">
        <v>80</v>
      </c>
      <c r="S53" s="2" t="s">
        <v>80</v>
      </c>
      <c r="T53" s="2" t="s">
        <v>180</v>
      </c>
    </row>
    <row r="54" spans="2:20" x14ac:dyDescent="0.25">
      <c r="B54" s="2">
        <v>7023703</v>
      </c>
      <c r="C54" s="4" t="s">
        <v>60</v>
      </c>
      <c r="D54" s="2">
        <f t="shared" si="0"/>
        <v>7023703</v>
      </c>
      <c r="Q54" s="2" t="s">
        <v>174</v>
      </c>
      <c r="R54" s="2">
        <v>81</v>
      </c>
      <c r="S54" s="2" t="s">
        <v>80</v>
      </c>
      <c r="T54" s="2" t="s">
        <v>180</v>
      </c>
    </row>
    <row r="55" spans="2:20" x14ac:dyDescent="0.25">
      <c r="B55" s="2">
        <v>7024000</v>
      </c>
      <c r="C55" s="4" t="s">
        <v>61</v>
      </c>
      <c r="D55" s="2">
        <f t="shared" si="0"/>
        <v>7024000</v>
      </c>
      <c r="Q55" s="2" t="s">
        <v>153</v>
      </c>
      <c r="R55" s="2">
        <v>82</v>
      </c>
      <c r="S55" s="2" t="s">
        <v>80</v>
      </c>
      <c r="T55" s="2" t="s">
        <v>180</v>
      </c>
    </row>
    <row r="56" spans="2:20" x14ac:dyDescent="0.25">
      <c r="B56" s="2">
        <v>7024001</v>
      </c>
      <c r="C56" s="4" t="s">
        <v>62</v>
      </c>
      <c r="D56" s="2">
        <f t="shared" si="0"/>
        <v>7024001</v>
      </c>
      <c r="Q56" s="2" t="s">
        <v>175</v>
      </c>
      <c r="R56" s="2">
        <v>83</v>
      </c>
      <c r="S56" s="2" t="s">
        <v>80</v>
      </c>
      <c r="T56" s="2" t="s">
        <v>180</v>
      </c>
    </row>
    <row r="57" spans="2:20" x14ac:dyDescent="0.25">
      <c r="B57" s="2">
        <v>7024200</v>
      </c>
      <c r="C57" s="4" t="s">
        <v>63</v>
      </c>
      <c r="D57" s="2">
        <f t="shared" si="0"/>
        <v>7024200</v>
      </c>
      <c r="Q57" s="2" t="s">
        <v>154</v>
      </c>
      <c r="R57" s="2">
        <v>84</v>
      </c>
      <c r="S57" s="2" t="s">
        <v>80</v>
      </c>
      <c r="T57" s="2" t="s">
        <v>180</v>
      </c>
    </row>
    <row r="58" spans="2:20" x14ac:dyDescent="0.25">
      <c r="B58" s="2">
        <v>7030500</v>
      </c>
      <c r="C58" s="4" t="s">
        <v>64</v>
      </c>
      <c r="D58" s="2">
        <f t="shared" si="0"/>
        <v>7030500</v>
      </c>
      <c r="Q58" s="2" t="s">
        <v>155</v>
      </c>
      <c r="R58" s="2">
        <v>85</v>
      </c>
      <c r="S58" s="2" t="s">
        <v>80</v>
      </c>
      <c r="T58" s="2" t="s">
        <v>180</v>
      </c>
    </row>
    <row r="59" spans="2:20" x14ac:dyDescent="0.25">
      <c r="B59" s="2">
        <v>7024201</v>
      </c>
      <c r="C59" s="4" t="s">
        <v>65</v>
      </c>
      <c r="D59" s="2">
        <f t="shared" si="0"/>
        <v>7024201</v>
      </c>
      <c r="Q59" s="2" t="s">
        <v>156</v>
      </c>
      <c r="R59" s="2">
        <v>86</v>
      </c>
      <c r="S59" s="2" t="s">
        <v>80</v>
      </c>
      <c r="T59" s="2" t="s">
        <v>180</v>
      </c>
    </row>
    <row r="60" spans="2:20" x14ac:dyDescent="0.25">
      <c r="B60" s="2">
        <v>7024202</v>
      </c>
      <c r="C60" s="4" t="s">
        <v>66</v>
      </c>
      <c r="D60" s="2">
        <f t="shared" si="0"/>
        <v>7024202</v>
      </c>
      <c r="Q60" s="2" t="s">
        <v>157</v>
      </c>
      <c r="R60" s="2">
        <v>87</v>
      </c>
      <c r="S60" s="2" t="s">
        <v>80</v>
      </c>
      <c r="T60" s="2" t="s">
        <v>180</v>
      </c>
    </row>
    <row r="61" spans="2:20" x14ac:dyDescent="0.25">
      <c r="B61" s="2">
        <v>7030501</v>
      </c>
      <c r="C61" s="4" t="s">
        <v>67</v>
      </c>
      <c r="D61" s="2">
        <f t="shared" si="0"/>
        <v>7030501</v>
      </c>
      <c r="Q61" s="2" t="s">
        <v>176</v>
      </c>
      <c r="R61" s="2">
        <v>88</v>
      </c>
      <c r="S61" s="2" t="s">
        <v>80</v>
      </c>
      <c r="T61" s="2" t="s">
        <v>180</v>
      </c>
    </row>
    <row r="62" spans="2:20" x14ac:dyDescent="0.25">
      <c r="B62" s="2">
        <v>7030502</v>
      </c>
      <c r="C62" s="4" t="s">
        <v>68</v>
      </c>
      <c r="D62" s="2">
        <f t="shared" si="0"/>
        <v>7030502</v>
      </c>
      <c r="Q62" s="2" t="s">
        <v>158</v>
      </c>
      <c r="R62" s="2">
        <v>89</v>
      </c>
      <c r="S62" s="2" t="s">
        <v>80</v>
      </c>
      <c r="T62" s="2" t="s">
        <v>180</v>
      </c>
    </row>
    <row r="63" spans="2:20" x14ac:dyDescent="0.25">
      <c r="B63" s="5">
        <v>7024999</v>
      </c>
      <c r="C63" s="4" t="s">
        <v>72</v>
      </c>
      <c r="D63" s="2">
        <f t="shared" si="0"/>
        <v>7024999</v>
      </c>
      <c r="Q63" s="2" t="s">
        <v>177</v>
      </c>
      <c r="R63" s="2">
        <v>90</v>
      </c>
      <c r="S63" s="2" t="s">
        <v>80</v>
      </c>
      <c r="T63" s="2" t="s">
        <v>180</v>
      </c>
    </row>
    <row r="64" spans="2:20" x14ac:dyDescent="0.25">
      <c r="Q64" s="54" t="s">
        <v>220</v>
      </c>
      <c r="R64" s="54">
        <v>91</v>
      </c>
      <c r="S64" s="54" t="s">
        <v>80</v>
      </c>
      <c r="T64" s="47"/>
    </row>
    <row r="65" spans="17:21" x14ac:dyDescent="0.25">
      <c r="Q65" s="47" t="s">
        <v>247</v>
      </c>
      <c r="R65" s="47">
        <v>97</v>
      </c>
      <c r="S65" s="47" t="s">
        <v>80</v>
      </c>
      <c r="T65" s="47" t="s">
        <v>248</v>
      </c>
    </row>
    <row r="66" spans="17:21" x14ac:dyDescent="0.25">
      <c r="Q66" s="47" t="s">
        <v>249</v>
      </c>
      <c r="R66" s="47">
        <v>98</v>
      </c>
      <c r="S66" s="47" t="s">
        <v>80</v>
      </c>
      <c r="T66" s="47" t="s">
        <v>248</v>
      </c>
    </row>
    <row r="67" spans="17:21" x14ac:dyDescent="0.25">
      <c r="Q67" s="47" t="s">
        <v>250</v>
      </c>
      <c r="R67" s="47">
        <v>99</v>
      </c>
      <c r="S67" s="47" t="s">
        <v>80</v>
      </c>
      <c r="T67" s="47" t="s">
        <v>248</v>
      </c>
    </row>
    <row r="68" spans="17:21" x14ac:dyDescent="0.25">
      <c r="Q68" s="47" t="s">
        <v>242</v>
      </c>
      <c r="R68" s="47">
        <v>92</v>
      </c>
      <c r="S68" s="47" t="s">
        <v>80</v>
      </c>
      <c r="T68" s="47" t="s">
        <v>248</v>
      </c>
    </row>
    <row r="69" spans="17:21" x14ac:dyDescent="0.25">
      <c r="Q69" s="47" t="s">
        <v>243</v>
      </c>
      <c r="R69" s="47">
        <v>93</v>
      </c>
      <c r="S69" s="47" t="s">
        <v>80</v>
      </c>
      <c r="T69" s="47" t="s">
        <v>248</v>
      </c>
    </row>
    <row r="70" spans="17:21" x14ac:dyDescent="0.25">
      <c r="Q70" s="47" t="s">
        <v>244</v>
      </c>
      <c r="R70" s="47">
        <v>94</v>
      </c>
      <c r="S70" s="47" t="s">
        <v>80</v>
      </c>
      <c r="T70" s="47" t="s">
        <v>248</v>
      </c>
      <c r="U70" s="46"/>
    </row>
    <row r="71" spans="17:21" x14ac:dyDescent="0.25">
      <c r="Q71" s="47" t="s">
        <v>245</v>
      </c>
      <c r="R71" s="47">
        <v>95</v>
      </c>
      <c r="S71" s="47" t="s">
        <v>80</v>
      </c>
      <c r="T71" s="47" t="s">
        <v>248</v>
      </c>
      <c r="U71" s="46"/>
    </row>
    <row r="72" spans="17:21" x14ac:dyDescent="0.25">
      <c r="Q72" s="47" t="s">
        <v>246</v>
      </c>
      <c r="R72" s="47">
        <v>96</v>
      </c>
      <c r="S72" s="47" t="s">
        <v>80</v>
      </c>
      <c r="T72" s="47" t="s">
        <v>248</v>
      </c>
      <c r="U72" s="46"/>
    </row>
    <row r="73" spans="17:21" x14ac:dyDescent="0.25">
      <c r="Q73" s="47" t="s">
        <v>251</v>
      </c>
      <c r="R73" s="47">
        <v>100</v>
      </c>
      <c r="S73" s="47" t="s">
        <v>77</v>
      </c>
      <c r="T73" s="47" t="s">
        <v>248</v>
      </c>
      <c r="U73" s="46"/>
    </row>
    <row r="74" spans="17:21" x14ac:dyDescent="0.25">
      <c r="Q74" s="47" t="s">
        <v>252</v>
      </c>
      <c r="R74" s="47">
        <v>101</v>
      </c>
      <c r="S74" s="47" t="s">
        <v>77</v>
      </c>
      <c r="T74" s="47" t="s">
        <v>253</v>
      </c>
      <c r="U74" s="46"/>
    </row>
    <row r="75" spans="17:21" x14ac:dyDescent="0.25">
      <c r="Q75" s="47" t="s">
        <v>254</v>
      </c>
      <c r="R75" s="47">
        <v>102</v>
      </c>
      <c r="S75" s="47" t="s">
        <v>77</v>
      </c>
      <c r="T75" s="47" t="s">
        <v>255</v>
      </c>
      <c r="U75" s="46"/>
    </row>
    <row r="76" spans="17:21" x14ac:dyDescent="0.25">
      <c r="U76" s="46"/>
    </row>
  </sheetData>
  <mergeCells count="3">
    <mergeCell ref="B1:C1"/>
    <mergeCell ref="J1:M1"/>
    <mergeCell ref="Q1:T1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40"/>
  <sheetViews>
    <sheetView zoomScale="55" zoomScaleNormal="55" workbookViewId="0">
      <selection activeCell="A5" sqref="A5"/>
    </sheetView>
  </sheetViews>
  <sheetFormatPr baseColWidth="10" defaultRowHeight="15" x14ac:dyDescent="0.25"/>
  <cols>
    <col min="1" max="1" width="25.28515625" bestFit="1" customWidth="1"/>
    <col min="3" max="3" width="3.7109375" customWidth="1"/>
    <col min="4" max="4" width="59.140625" bestFit="1" customWidth="1"/>
    <col min="5" max="5" width="5" customWidth="1"/>
    <col min="6" max="6" width="59.140625" bestFit="1" customWidth="1"/>
    <col min="7" max="7" width="4.42578125" customWidth="1"/>
    <col min="8" max="8" width="59.140625" bestFit="1" customWidth="1"/>
    <col min="9" max="9" width="2.85546875" customWidth="1"/>
    <col min="10" max="10" width="59.140625" bestFit="1" customWidth="1"/>
    <col min="11" max="11" width="3.85546875" customWidth="1"/>
    <col min="12" max="12" width="59.140625" bestFit="1" customWidth="1"/>
    <col min="13" max="13" width="4.7109375" customWidth="1"/>
    <col min="14" max="14" width="59.140625" bestFit="1" customWidth="1"/>
    <col min="15" max="15" width="4.28515625" customWidth="1"/>
    <col min="16" max="16" width="66.5703125" customWidth="1"/>
    <col min="18" max="18" width="53.7109375" bestFit="1" customWidth="1"/>
    <col min="19" max="19" width="4.42578125" customWidth="1"/>
    <col min="20" max="20" width="45.5703125" bestFit="1" customWidth="1"/>
    <col min="22" max="22" width="59.140625" bestFit="1" customWidth="1"/>
  </cols>
  <sheetData>
    <row r="1" spans="1:22" x14ac:dyDescent="0.25">
      <c r="A1" t="s">
        <v>74</v>
      </c>
      <c r="B1" t="s">
        <v>194</v>
      </c>
      <c r="D1" t="s">
        <v>191</v>
      </c>
      <c r="F1" t="s">
        <v>181</v>
      </c>
      <c r="H1" t="s">
        <v>193</v>
      </c>
      <c r="J1" t="s">
        <v>184</v>
      </c>
      <c r="L1" t="s">
        <v>182</v>
      </c>
      <c r="N1" t="s">
        <v>183</v>
      </c>
      <c r="P1" t="s">
        <v>186</v>
      </c>
      <c r="R1" t="s">
        <v>192</v>
      </c>
      <c r="T1" t="s">
        <v>195</v>
      </c>
      <c r="V1" t="s">
        <v>190</v>
      </c>
    </row>
    <row r="2" spans="1:22" x14ac:dyDescent="0.25">
      <c r="A2" t="s">
        <v>181</v>
      </c>
      <c r="B2">
        <v>2</v>
      </c>
      <c r="D2" s="46" t="s">
        <v>252</v>
      </c>
      <c r="F2" t="s">
        <v>252</v>
      </c>
      <c r="H2" t="s">
        <v>252</v>
      </c>
      <c r="J2" t="s">
        <v>252</v>
      </c>
      <c r="L2" t="s">
        <v>252</v>
      </c>
      <c r="N2" t="s">
        <v>252</v>
      </c>
      <c r="P2" t="s">
        <v>252</v>
      </c>
      <c r="R2" t="s">
        <v>161</v>
      </c>
      <c r="T2" s="46" t="s">
        <v>252</v>
      </c>
      <c r="V2" s="46" t="s">
        <v>252</v>
      </c>
    </row>
    <row r="3" spans="1:22" x14ac:dyDescent="0.25">
      <c r="A3" t="s">
        <v>182</v>
      </c>
      <c r="B3">
        <v>3</v>
      </c>
      <c r="D3" s="46" t="s">
        <v>254</v>
      </c>
      <c r="F3" t="s">
        <v>254</v>
      </c>
      <c r="H3" t="s">
        <v>254</v>
      </c>
      <c r="J3" t="s">
        <v>254</v>
      </c>
      <c r="L3" t="s">
        <v>254</v>
      </c>
      <c r="N3" t="s">
        <v>254</v>
      </c>
      <c r="P3" t="s">
        <v>254</v>
      </c>
      <c r="R3" t="s">
        <v>162</v>
      </c>
      <c r="T3" s="46" t="s">
        <v>254</v>
      </c>
      <c r="V3" s="46" t="s">
        <v>254</v>
      </c>
    </row>
    <row r="4" spans="1:22" x14ac:dyDescent="0.25">
      <c r="A4" t="s">
        <v>183</v>
      </c>
      <c r="B4">
        <v>4</v>
      </c>
      <c r="D4" s="46" t="s">
        <v>79</v>
      </c>
      <c r="F4" t="s">
        <v>79</v>
      </c>
      <c r="H4" t="s">
        <v>140</v>
      </c>
      <c r="J4" t="s">
        <v>140</v>
      </c>
      <c r="L4" t="s">
        <v>79</v>
      </c>
      <c r="N4" t="s">
        <v>134</v>
      </c>
      <c r="P4" t="s">
        <v>140</v>
      </c>
      <c r="R4" t="s">
        <v>163</v>
      </c>
      <c r="T4" s="46" t="s">
        <v>145</v>
      </c>
      <c r="V4" t="s">
        <v>140</v>
      </c>
    </row>
    <row r="5" spans="1:22" x14ac:dyDescent="0.25">
      <c r="A5" t="s">
        <v>184</v>
      </c>
      <c r="B5">
        <v>5</v>
      </c>
      <c r="D5" s="46" t="s">
        <v>87</v>
      </c>
      <c r="F5" t="s">
        <v>135</v>
      </c>
      <c r="H5" t="s">
        <v>141</v>
      </c>
      <c r="J5" t="s">
        <v>141</v>
      </c>
      <c r="L5" t="s">
        <v>135</v>
      </c>
      <c r="N5" t="s">
        <v>79</v>
      </c>
      <c r="P5" s="46" t="s">
        <v>141</v>
      </c>
      <c r="R5" t="s">
        <v>172</v>
      </c>
      <c r="T5" s="46" t="s">
        <v>146</v>
      </c>
      <c r="V5" s="46" t="s">
        <v>141</v>
      </c>
    </row>
    <row r="6" spans="1:22" x14ac:dyDescent="0.25">
      <c r="A6" t="s">
        <v>185</v>
      </c>
      <c r="B6">
        <v>6</v>
      </c>
      <c r="D6" s="46" t="s">
        <v>88</v>
      </c>
      <c r="F6" t="s">
        <v>81</v>
      </c>
      <c r="H6" t="s">
        <v>79</v>
      </c>
      <c r="J6" t="s">
        <v>79</v>
      </c>
      <c r="L6" t="s">
        <v>81</v>
      </c>
      <c r="N6" t="s">
        <v>81</v>
      </c>
      <c r="P6" s="46" t="s">
        <v>143</v>
      </c>
      <c r="R6" t="s">
        <v>149</v>
      </c>
      <c r="T6" s="46" t="s">
        <v>147</v>
      </c>
      <c r="V6" s="46" t="s">
        <v>79</v>
      </c>
    </row>
    <row r="7" spans="1:22" x14ac:dyDescent="0.25">
      <c r="A7" t="s">
        <v>186</v>
      </c>
      <c r="B7">
        <v>7</v>
      </c>
      <c r="D7" s="46" t="s">
        <v>91</v>
      </c>
      <c r="F7" t="s">
        <v>159</v>
      </c>
      <c r="H7" t="s">
        <v>135</v>
      </c>
      <c r="J7" t="s">
        <v>135</v>
      </c>
      <c r="L7" t="s">
        <v>159</v>
      </c>
      <c r="N7" t="s">
        <v>87</v>
      </c>
      <c r="P7" s="46" t="s">
        <v>144</v>
      </c>
      <c r="R7" t="s">
        <v>164</v>
      </c>
      <c r="T7" s="46" t="s">
        <v>81</v>
      </c>
      <c r="V7" s="46" t="s">
        <v>135</v>
      </c>
    </row>
    <row r="8" spans="1:22" x14ac:dyDescent="0.25">
      <c r="A8" t="s">
        <v>190</v>
      </c>
      <c r="B8">
        <v>8</v>
      </c>
      <c r="D8" s="46" t="s">
        <v>92</v>
      </c>
      <c r="F8" t="s">
        <v>87</v>
      </c>
      <c r="H8" t="s">
        <v>142</v>
      </c>
      <c r="J8" t="s">
        <v>142</v>
      </c>
      <c r="L8" t="s">
        <v>138</v>
      </c>
      <c r="N8" t="s">
        <v>169</v>
      </c>
      <c r="P8" t="s">
        <v>178</v>
      </c>
      <c r="R8" t="s">
        <v>165</v>
      </c>
      <c r="T8" s="46" t="s">
        <v>171</v>
      </c>
      <c r="V8" s="46" t="s">
        <v>142</v>
      </c>
    </row>
    <row r="9" spans="1:22" x14ac:dyDescent="0.25">
      <c r="A9" t="s">
        <v>191</v>
      </c>
      <c r="B9">
        <v>9</v>
      </c>
      <c r="D9" s="46" t="s">
        <v>136</v>
      </c>
      <c r="F9" t="s">
        <v>88</v>
      </c>
      <c r="H9" t="s">
        <v>81</v>
      </c>
      <c r="J9" t="s">
        <v>81</v>
      </c>
      <c r="L9" t="s">
        <v>88</v>
      </c>
      <c r="N9" t="s">
        <v>91</v>
      </c>
      <c r="P9" s="46" t="s">
        <v>79</v>
      </c>
      <c r="R9" t="s">
        <v>173</v>
      </c>
      <c r="T9" s="46" t="s">
        <v>88</v>
      </c>
      <c r="V9" s="46" t="s">
        <v>87</v>
      </c>
    </row>
    <row r="10" spans="1:22" x14ac:dyDescent="0.25">
      <c r="A10" t="s">
        <v>195</v>
      </c>
      <c r="B10">
        <v>10</v>
      </c>
      <c r="D10" s="46" t="s">
        <v>166</v>
      </c>
      <c r="F10" t="s">
        <v>91</v>
      </c>
      <c r="H10" t="s">
        <v>159</v>
      </c>
      <c r="J10" t="s">
        <v>159</v>
      </c>
      <c r="L10" t="s">
        <v>91</v>
      </c>
      <c r="N10" t="s">
        <v>170</v>
      </c>
      <c r="P10" s="46" t="s">
        <v>142</v>
      </c>
      <c r="R10" t="s">
        <v>150</v>
      </c>
      <c r="T10" s="46" t="s">
        <v>148</v>
      </c>
      <c r="V10" s="46" t="s">
        <v>88</v>
      </c>
    </row>
    <row r="11" spans="1:22" x14ac:dyDescent="0.25">
      <c r="A11" t="s">
        <v>192</v>
      </c>
      <c r="B11">
        <v>11</v>
      </c>
      <c r="D11" s="46" t="s">
        <v>167</v>
      </c>
      <c r="F11" t="s">
        <v>92</v>
      </c>
      <c r="H11" t="s">
        <v>87</v>
      </c>
      <c r="J11" t="s">
        <v>87</v>
      </c>
      <c r="L11" t="s">
        <v>92</v>
      </c>
      <c r="N11" t="s">
        <v>160</v>
      </c>
      <c r="P11" s="46" t="s">
        <v>87</v>
      </c>
      <c r="R11" t="s">
        <v>151</v>
      </c>
      <c r="T11" s="46" t="s">
        <v>137</v>
      </c>
      <c r="V11" s="46" t="s">
        <v>91</v>
      </c>
    </row>
    <row r="12" spans="1:22" x14ac:dyDescent="0.25">
      <c r="D12" s="46" t="s">
        <v>168</v>
      </c>
      <c r="F12" t="s">
        <v>160</v>
      </c>
      <c r="H12" t="s">
        <v>88</v>
      </c>
      <c r="J12" t="s">
        <v>88</v>
      </c>
      <c r="L12" t="s">
        <v>160</v>
      </c>
      <c r="N12" t="s">
        <v>136</v>
      </c>
      <c r="P12" s="46" t="s">
        <v>88</v>
      </c>
      <c r="R12" t="s">
        <v>152</v>
      </c>
      <c r="T12" s="46" t="s">
        <v>97</v>
      </c>
      <c r="V12" s="46" t="s">
        <v>92</v>
      </c>
    </row>
    <row r="13" spans="1:22" x14ac:dyDescent="0.25">
      <c r="D13" s="46" t="s">
        <v>137</v>
      </c>
      <c r="F13" t="s">
        <v>136</v>
      </c>
      <c r="H13" t="s">
        <v>91</v>
      </c>
      <c r="J13" t="s">
        <v>91</v>
      </c>
      <c r="L13" s="46" t="s">
        <v>166</v>
      </c>
      <c r="N13" t="s">
        <v>139</v>
      </c>
      <c r="P13" s="46" t="s">
        <v>91</v>
      </c>
      <c r="R13" t="s">
        <v>174</v>
      </c>
      <c r="T13" s="46" t="s">
        <v>129</v>
      </c>
      <c r="V13" s="46" t="s">
        <v>160</v>
      </c>
    </row>
    <row r="14" spans="1:22" x14ac:dyDescent="0.25">
      <c r="D14" s="46" t="s">
        <v>97</v>
      </c>
      <c r="F14" t="s">
        <v>166</v>
      </c>
      <c r="H14" t="s">
        <v>92</v>
      </c>
      <c r="J14" t="s">
        <v>92</v>
      </c>
      <c r="L14" s="46" t="s">
        <v>167</v>
      </c>
      <c r="N14" t="s">
        <v>137</v>
      </c>
      <c r="P14" s="46" t="s">
        <v>92</v>
      </c>
      <c r="R14" t="s">
        <v>153</v>
      </c>
      <c r="T14" s="46" t="s">
        <v>128</v>
      </c>
      <c r="V14" s="46" t="s">
        <v>136</v>
      </c>
    </row>
    <row r="15" spans="1:22" x14ac:dyDescent="0.25">
      <c r="D15" s="46" t="s">
        <v>220</v>
      </c>
      <c r="F15" s="46" t="s">
        <v>220</v>
      </c>
      <c r="H15" s="11" t="s">
        <v>220</v>
      </c>
      <c r="J15" s="11" t="s">
        <v>220</v>
      </c>
      <c r="L15" s="46" t="s">
        <v>220</v>
      </c>
      <c r="N15" s="11" t="s">
        <v>220</v>
      </c>
      <c r="P15" s="46" t="s">
        <v>220</v>
      </c>
      <c r="R15" t="s">
        <v>175</v>
      </c>
      <c r="T15" s="46" t="s">
        <v>98</v>
      </c>
      <c r="V15" s="46" t="s">
        <v>220</v>
      </c>
    </row>
    <row r="16" spans="1:22" x14ac:dyDescent="0.25">
      <c r="D16" s="46" t="s">
        <v>129</v>
      </c>
      <c r="F16" t="s">
        <v>167</v>
      </c>
      <c r="H16" t="s">
        <v>160</v>
      </c>
      <c r="J16" t="s">
        <v>160</v>
      </c>
      <c r="L16" s="46" t="s">
        <v>168</v>
      </c>
      <c r="N16" t="s">
        <v>97</v>
      </c>
      <c r="P16" s="46" t="s">
        <v>160</v>
      </c>
      <c r="R16" t="s">
        <v>91</v>
      </c>
      <c r="T16" s="46" t="s">
        <v>220</v>
      </c>
      <c r="V16" s="46" t="s">
        <v>166</v>
      </c>
    </row>
    <row r="17" spans="4:22" x14ac:dyDescent="0.25">
      <c r="D17" s="46" t="s">
        <v>128</v>
      </c>
      <c r="F17" t="s">
        <v>168</v>
      </c>
      <c r="H17" t="s">
        <v>136</v>
      </c>
      <c r="J17" t="s">
        <v>136</v>
      </c>
      <c r="L17" s="46" t="s">
        <v>137</v>
      </c>
      <c r="N17" t="s">
        <v>129</v>
      </c>
      <c r="P17" s="46" t="s">
        <v>136</v>
      </c>
      <c r="R17" t="s">
        <v>154</v>
      </c>
      <c r="T17" s="46" t="s">
        <v>99</v>
      </c>
      <c r="V17" s="46" t="s">
        <v>167</v>
      </c>
    </row>
    <row r="18" spans="4:22" x14ac:dyDescent="0.25">
      <c r="D18" s="46" t="s">
        <v>98</v>
      </c>
      <c r="F18" t="s">
        <v>137</v>
      </c>
      <c r="H18" t="s">
        <v>166</v>
      </c>
      <c r="J18" t="s">
        <v>166</v>
      </c>
      <c r="L18" s="46" t="s">
        <v>97</v>
      </c>
      <c r="N18" t="s">
        <v>128</v>
      </c>
      <c r="P18" s="46" t="s">
        <v>166</v>
      </c>
      <c r="R18" t="s">
        <v>155</v>
      </c>
      <c r="T18" s="46" t="s">
        <v>100</v>
      </c>
      <c r="V18" s="46" t="s">
        <v>168</v>
      </c>
    </row>
    <row r="19" spans="4:22" x14ac:dyDescent="0.25">
      <c r="D19" s="46" t="s">
        <v>99</v>
      </c>
      <c r="F19" t="s">
        <v>97</v>
      </c>
      <c r="H19" t="s">
        <v>167</v>
      </c>
      <c r="J19" t="s">
        <v>167</v>
      </c>
      <c r="L19" s="46" t="s">
        <v>129</v>
      </c>
      <c r="N19" t="s">
        <v>100</v>
      </c>
      <c r="P19" s="46" t="s">
        <v>167</v>
      </c>
      <c r="R19" t="s">
        <v>156</v>
      </c>
      <c r="T19" s="46" t="s">
        <v>101</v>
      </c>
      <c r="V19" s="46" t="s">
        <v>137</v>
      </c>
    </row>
    <row r="20" spans="4:22" x14ac:dyDescent="0.25">
      <c r="D20" s="46" t="s">
        <v>100</v>
      </c>
      <c r="F20" t="s">
        <v>129</v>
      </c>
      <c r="H20" t="s">
        <v>168</v>
      </c>
      <c r="J20" t="s">
        <v>168</v>
      </c>
      <c r="L20" s="46" t="s">
        <v>128</v>
      </c>
      <c r="N20" t="s">
        <v>101</v>
      </c>
      <c r="P20" s="46" t="s">
        <v>168</v>
      </c>
      <c r="R20" t="s">
        <v>157</v>
      </c>
      <c r="T20" s="46" t="s">
        <v>127</v>
      </c>
      <c r="V20" s="46" t="s">
        <v>97</v>
      </c>
    </row>
    <row r="21" spans="4:22" x14ac:dyDescent="0.25">
      <c r="D21" s="46" t="s">
        <v>101</v>
      </c>
      <c r="F21" t="s">
        <v>128</v>
      </c>
      <c r="H21" t="s">
        <v>137</v>
      </c>
      <c r="J21" t="s">
        <v>137</v>
      </c>
      <c r="L21" s="46" t="s">
        <v>100</v>
      </c>
      <c r="N21" t="s">
        <v>127</v>
      </c>
      <c r="P21" s="46" t="s">
        <v>137</v>
      </c>
      <c r="R21" t="s">
        <v>176</v>
      </c>
      <c r="T21" s="46" t="s">
        <v>102</v>
      </c>
      <c r="V21" s="46" t="s">
        <v>129</v>
      </c>
    </row>
    <row r="22" spans="4:22" x14ac:dyDescent="0.25">
      <c r="D22" s="46" t="s">
        <v>127</v>
      </c>
      <c r="F22" t="s">
        <v>98</v>
      </c>
      <c r="H22" t="s">
        <v>97</v>
      </c>
      <c r="J22" t="s">
        <v>97</v>
      </c>
      <c r="L22" s="46" t="s">
        <v>101</v>
      </c>
      <c r="N22" t="s">
        <v>102</v>
      </c>
      <c r="P22" s="46" t="s">
        <v>97</v>
      </c>
      <c r="R22" t="s">
        <v>158</v>
      </c>
      <c r="V22" s="46" t="s">
        <v>128</v>
      </c>
    </row>
    <row r="23" spans="4:22" x14ac:dyDescent="0.25">
      <c r="D23" s="46" t="s">
        <v>102</v>
      </c>
      <c r="F23" t="s">
        <v>99</v>
      </c>
      <c r="H23" t="s">
        <v>129</v>
      </c>
      <c r="J23" t="s">
        <v>129</v>
      </c>
      <c r="L23" s="46" t="s">
        <v>127</v>
      </c>
      <c r="N23" s="45" t="s">
        <v>98</v>
      </c>
      <c r="P23" s="46" t="s">
        <v>129</v>
      </c>
      <c r="R23" t="s">
        <v>177</v>
      </c>
      <c r="V23" s="46" t="s">
        <v>98</v>
      </c>
    </row>
    <row r="24" spans="4:22" x14ac:dyDescent="0.25">
      <c r="D24" t="s">
        <v>247</v>
      </c>
      <c r="F24" t="s">
        <v>100</v>
      </c>
      <c r="H24" t="s">
        <v>128</v>
      </c>
      <c r="J24" t="s">
        <v>128</v>
      </c>
      <c r="L24" s="46" t="s">
        <v>102</v>
      </c>
      <c r="N24" t="s">
        <v>247</v>
      </c>
      <c r="P24" s="46" t="s">
        <v>128</v>
      </c>
      <c r="R24" t="s">
        <v>99</v>
      </c>
      <c r="V24" s="46" t="s">
        <v>99</v>
      </c>
    </row>
    <row r="25" spans="4:22" x14ac:dyDescent="0.25">
      <c r="D25" t="s">
        <v>249</v>
      </c>
      <c r="F25" t="s">
        <v>101</v>
      </c>
      <c r="H25" t="s">
        <v>98</v>
      </c>
      <c r="J25" t="s">
        <v>98</v>
      </c>
      <c r="L25" s="45" t="s">
        <v>98</v>
      </c>
      <c r="N25" t="s">
        <v>249</v>
      </c>
      <c r="P25" s="46" t="s">
        <v>98</v>
      </c>
      <c r="R25" t="s">
        <v>100</v>
      </c>
      <c r="V25" s="46" t="s">
        <v>100</v>
      </c>
    </row>
    <row r="26" spans="4:22" x14ac:dyDescent="0.25">
      <c r="D26" t="s">
        <v>250</v>
      </c>
      <c r="F26" t="s">
        <v>127</v>
      </c>
      <c r="H26" t="s">
        <v>99</v>
      </c>
      <c r="J26" t="s">
        <v>99</v>
      </c>
      <c r="L26" t="s">
        <v>247</v>
      </c>
      <c r="N26" t="s">
        <v>250</v>
      </c>
      <c r="P26" s="46" t="s">
        <v>99</v>
      </c>
      <c r="R26" t="s">
        <v>101</v>
      </c>
      <c r="V26" s="46" t="s">
        <v>101</v>
      </c>
    </row>
    <row r="27" spans="4:22" x14ac:dyDescent="0.25">
      <c r="D27" t="s">
        <v>242</v>
      </c>
      <c r="F27" t="s">
        <v>102</v>
      </c>
      <c r="H27" t="s">
        <v>100</v>
      </c>
      <c r="J27" t="s">
        <v>100</v>
      </c>
      <c r="L27" t="s">
        <v>249</v>
      </c>
      <c r="N27" t="s">
        <v>242</v>
      </c>
      <c r="P27" s="46" t="s">
        <v>100</v>
      </c>
      <c r="R27" t="s">
        <v>127</v>
      </c>
      <c r="V27" s="46" t="s">
        <v>127</v>
      </c>
    </row>
    <row r="28" spans="4:22" x14ac:dyDescent="0.25">
      <c r="D28" t="s">
        <v>243</v>
      </c>
      <c r="F28" t="s">
        <v>247</v>
      </c>
      <c r="H28" t="s">
        <v>101</v>
      </c>
      <c r="J28" t="s">
        <v>101</v>
      </c>
      <c r="L28" t="s">
        <v>250</v>
      </c>
      <c r="N28" t="s">
        <v>243</v>
      </c>
      <c r="P28" s="46" t="s">
        <v>101</v>
      </c>
      <c r="V28" s="46" t="s">
        <v>102</v>
      </c>
    </row>
    <row r="29" spans="4:22" x14ac:dyDescent="0.25">
      <c r="D29" t="s">
        <v>244</v>
      </c>
      <c r="F29" t="s">
        <v>249</v>
      </c>
      <c r="H29" t="s">
        <v>127</v>
      </c>
      <c r="J29" t="s">
        <v>127</v>
      </c>
      <c r="L29" t="s">
        <v>242</v>
      </c>
      <c r="N29" t="s">
        <v>244</v>
      </c>
      <c r="P29" s="46" t="s">
        <v>127</v>
      </c>
      <c r="V29" t="s">
        <v>247</v>
      </c>
    </row>
    <row r="30" spans="4:22" x14ac:dyDescent="0.25">
      <c r="D30" t="s">
        <v>245</v>
      </c>
      <c r="F30" t="s">
        <v>250</v>
      </c>
      <c r="H30" t="s">
        <v>102</v>
      </c>
      <c r="J30" t="s">
        <v>102</v>
      </c>
      <c r="L30" t="s">
        <v>243</v>
      </c>
      <c r="N30" t="s">
        <v>245</v>
      </c>
      <c r="P30" s="46" t="s">
        <v>102</v>
      </c>
      <c r="V30" t="s">
        <v>249</v>
      </c>
    </row>
    <row r="31" spans="4:22" x14ac:dyDescent="0.25">
      <c r="D31" t="s">
        <v>246</v>
      </c>
      <c r="F31" t="s">
        <v>242</v>
      </c>
      <c r="H31" t="s">
        <v>247</v>
      </c>
      <c r="J31" t="s">
        <v>247</v>
      </c>
      <c r="L31" t="s">
        <v>244</v>
      </c>
      <c r="N31" t="s">
        <v>246</v>
      </c>
      <c r="P31" s="45" t="s">
        <v>98</v>
      </c>
      <c r="V31" t="s">
        <v>250</v>
      </c>
    </row>
    <row r="32" spans="4:22" x14ac:dyDescent="0.25">
      <c r="D32" t="s">
        <v>251</v>
      </c>
      <c r="F32" t="s">
        <v>243</v>
      </c>
      <c r="H32" t="s">
        <v>249</v>
      </c>
      <c r="J32" t="s">
        <v>249</v>
      </c>
      <c r="L32" t="s">
        <v>245</v>
      </c>
      <c r="N32" t="s">
        <v>251</v>
      </c>
      <c r="P32" t="s">
        <v>247</v>
      </c>
      <c r="V32" t="s">
        <v>242</v>
      </c>
    </row>
    <row r="33" spans="6:22" x14ac:dyDescent="0.25">
      <c r="F33" t="s">
        <v>244</v>
      </c>
      <c r="H33" t="s">
        <v>250</v>
      </c>
      <c r="J33" t="s">
        <v>250</v>
      </c>
      <c r="L33" t="s">
        <v>246</v>
      </c>
      <c r="P33" t="s">
        <v>249</v>
      </c>
      <c r="V33" t="s">
        <v>243</v>
      </c>
    </row>
    <row r="34" spans="6:22" x14ac:dyDescent="0.25">
      <c r="F34" t="s">
        <v>245</v>
      </c>
      <c r="H34" t="s">
        <v>242</v>
      </c>
      <c r="J34" t="s">
        <v>242</v>
      </c>
      <c r="L34" t="s">
        <v>251</v>
      </c>
      <c r="P34" t="s">
        <v>250</v>
      </c>
      <c r="V34" t="s">
        <v>244</v>
      </c>
    </row>
    <row r="35" spans="6:22" x14ac:dyDescent="0.25">
      <c r="F35" t="s">
        <v>246</v>
      </c>
      <c r="H35" t="s">
        <v>243</v>
      </c>
      <c r="J35" t="s">
        <v>243</v>
      </c>
      <c r="P35" t="s">
        <v>242</v>
      </c>
      <c r="V35" t="s">
        <v>245</v>
      </c>
    </row>
    <row r="36" spans="6:22" x14ac:dyDescent="0.25">
      <c r="F36" t="s">
        <v>251</v>
      </c>
      <c r="H36" t="s">
        <v>244</v>
      </c>
      <c r="J36" t="s">
        <v>244</v>
      </c>
      <c r="P36" t="s">
        <v>243</v>
      </c>
      <c r="V36" t="s">
        <v>246</v>
      </c>
    </row>
    <row r="37" spans="6:22" x14ac:dyDescent="0.25">
      <c r="H37" t="s">
        <v>245</v>
      </c>
      <c r="J37" t="s">
        <v>245</v>
      </c>
      <c r="P37" t="s">
        <v>244</v>
      </c>
      <c r="V37" t="s">
        <v>251</v>
      </c>
    </row>
    <row r="38" spans="6:22" x14ac:dyDescent="0.25">
      <c r="H38" t="s">
        <v>246</v>
      </c>
      <c r="J38" t="s">
        <v>246</v>
      </c>
      <c r="P38" t="s">
        <v>245</v>
      </c>
    </row>
    <row r="39" spans="6:22" x14ac:dyDescent="0.25">
      <c r="H39" t="s">
        <v>251</v>
      </c>
      <c r="J39" t="s">
        <v>251</v>
      </c>
      <c r="P39" t="s">
        <v>246</v>
      </c>
    </row>
    <row r="40" spans="6:22" x14ac:dyDescent="0.25">
      <c r="P40" t="s">
        <v>251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V65"/>
  <sheetViews>
    <sheetView showGridLines="0" zoomScaleNormal="100" workbookViewId="0">
      <selection activeCell="I15" sqref="I15"/>
    </sheetView>
  </sheetViews>
  <sheetFormatPr baseColWidth="10" defaultRowHeight="15" x14ac:dyDescent="0.25"/>
  <cols>
    <col min="1" max="1" width="2.5703125" customWidth="1"/>
    <col min="2" max="2" width="66.5703125" customWidth="1"/>
    <col min="3" max="3" width="14.5703125" customWidth="1"/>
    <col min="4" max="4" width="17.5703125" bestFit="1" customWidth="1"/>
    <col min="6" max="6" width="7" customWidth="1"/>
    <col min="7" max="7" width="59.140625" bestFit="1" customWidth="1"/>
    <col min="8" max="8" width="16.28515625" bestFit="1" customWidth="1"/>
    <col min="12" max="12" width="55.7109375" bestFit="1" customWidth="1"/>
    <col min="13" max="13" width="18.140625" bestFit="1" customWidth="1"/>
    <col min="14" max="14" width="11.7109375" bestFit="1" customWidth="1"/>
    <col min="15" max="15" width="15.85546875" bestFit="1" customWidth="1"/>
    <col min="16" max="16" width="13.140625" bestFit="1" customWidth="1"/>
    <col min="17" max="17" width="10.28515625" bestFit="1" customWidth="1"/>
    <col min="18" max="18" width="14.85546875" bestFit="1" customWidth="1"/>
    <col min="19" max="19" width="11.28515625" bestFit="1" customWidth="1"/>
    <col min="20" max="20" width="24.42578125" bestFit="1" customWidth="1"/>
    <col min="21" max="21" width="20.28515625" bestFit="1" customWidth="1"/>
    <col min="22" max="22" width="25.85546875" bestFit="1" customWidth="1"/>
  </cols>
  <sheetData>
    <row r="1" spans="2:22" ht="15.75" thickBot="1" x14ac:dyDescent="0.3">
      <c r="B1" s="68" t="s">
        <v>221</v>
      </c>
      <c r="C1" s="68"/>
      <c r="D1" s="68"/>
      <c r="E1" s="68"/>
      <c r="F1" s="68"/>
      <c r="G1" s="68"/>
      <c r="H1" s="68"/>
    </row>
    <row r="2" spans="2:22" ht="15.75" thickTop="1" x14ac:dyDescent="0.25"/>
    <row r="3" spans="2:22" ht="15.75" thickBot="1" x14ac:dyDescent="0.3">
      <c r="B3" s="26" t="s">
        <v>215</v>
      </c>
      <c r="C3" s="33" t="s">
        <v>217</v>
      </c>
      <c r="D3" s="34" t="s">
        <v>218</v>
      </c>
      <c r="E3" s="33" t="s">
        <v>219</v>
      </c>
      <c r="G3" s="26" t="s">
        <v>222</v>
      </c>
      <c r="H3" s="24" t="s">
        <v>216</v>
      </c>
      <c r="L3" s="26" t="s">
        <v>223</v>
      </c>
      <c r="M3" s="38" t="s">
        <v>191</v>
      </c>
      <c r="N3" s="38" t="s">
        <v>181</v>
      </c>
      <c r="O3" s="38" t="s">
        <v>193</v>
      </c>
      <c r="P3" s="38" t="s">
        <v>184</v>
      </c>
      <c r="Q3" s="38" t="s">
        <v>182</v>
      </c>
      <c r="R3" s="38" t="s">
        <v>183</v>
      </c>
      <c r="S3" s="38" t="s">
        <v>186</v>
      </c>
      <c r="T3" s="38" t="s">
        <v>192</v>
      </c>
      <c r="U3" s="38" t="s">
        <v>195</v>
      </c>
      <c r="V3" s="38" t="s">
        <v>190</v>
      </c>
    </row>
    <row r="4" spans="2:22" ht="15.75" thickTop="1" x14ac:dyDescent="0.25">
      <c r="B4" s="27" t="s">
        <v>9</v>
      </c>
      <c r="C4" s="21">
        <f>+ROUND(SUMIFS('Programación Medica'!P:P,'Programación Medica'!F:F,'Resumen Programación'!B4,'Programación Medica'!H:H,"Consulta Nueva de especialidad"),0)</f>
        <v>0</v>
      </c>
      <c r="D4" s="28">
        <f>+ROUND(SUMIFS('Programación Medica'!P:P,'Programación Medica'!F:F,'Resumen Programación'!B4,'Programación Medica'!H:H,"Consulta Control de especialidad"),0)</f>
        <v>0</v>
      </c>
      <c r="E4" s="20">
        <f>+SUM(C4:D4)</f>
        <v>0</v>
      </c>
      <c r="G4" s="35" t="s">
        <v>76</v>
      </c>
      <c r="H4" s="20">
        <f>+ROUND(SUMIF('Programación Medica'!H:H,'Resumen Programación'!G4,'Programación Medica'!P:P),0)</f>
        <v>2383</v>
      </c>
      <c r="L4" s="10" t="s">
        <v>133</v>
      </c>
      <c r="M4">
        <f>+ROUND(SUMIFS('Programación No Medica'!$P:$P,'Programación No Medica'!$F:$F,'Resumen Programación'!M$3,'Programación No Medica'!$H:$H,'Resumen Programación'!$L4),0)</f>
        <v>0</v>
      </c>
      <c r="N4">
        <f>+ROUND(SUMIFS('Programación No Medica'!$P:$P,'Programación No Medica'!$F:$F,'Resumen Programación'!N$3,'Programación No Medica'!$H:$H,'Resumen Programación'!$L4),0)</f>
        <v>0</v>
      </c>
      <c r="O4">
        <f>+ROUND(SUMIFS('Programación No Medica'!$P:$P,'Programación No Medica'!$F:$F,'Resumen Programación'!O$3,'Programación No Medica'!$H:$H,'Resumen Programación'!$L4),0)</f>
        <v>0</v>
      </c>
      <c r="P4">
        <f>+ROUND(SUMIFS('Programación No Medica'!$P:$P,'Programación No Medica'!$F:$F,'Resumen Programación'!P$3,'Programación No Medica'!$H:$H,'Resumen Programación'!$L4),0)</f>
        <v>0</v>
      </c>
      <c r="Q4">
        <f>+ROUND(SUMIFS('Programación No Medica'!$P:$P,'Programación No Medica'!$F:$F,'Resumen Programación'!Q$3,'Programación No Medica'!$H:$H,'Resumen Programación'!$L4),0)</f>
        <v>0</v>
      </c>
      <c r="R4">
        <f>+ROUND(SUMIFS('Programación No Medica'!$P:$P,'Programación No Medica'!$F:$F,'Resumen Programación'!R$3,'Programación No Medica'!$H:$H,'Resumen Programación'!$L4),0)</f>
        <v>0</v>
      </c>
      <c r="S4">
        <f>+ROUND(SUMIFS('Programación No Medica'!$P:$P,'Programación No Medica'!$F:$F,'Resumen Programación'!S$3,'Programación No Medica'!$H:$H,'Resumen Programación'!$L4),0)</f>
        <v>0</v>
      </c>
      <c r="T4">
        <f>+ROUND(SUMIFS('Programación No Medica'!$P:$P,'Programación No Medica'!$F:$F,'Resumen Programación'!T$3,'Programación No Medica'!$H:$H,'Resumen Programación'!$L4),0)</f>
        <v>0</v>
      </c>
      <c r="U4">
        <f>+ROUND(SUMIFS('Programación No Medica'!$P:$P,'Programación No Medica'!$F:$F,'Resumen Programación'!U$3,'Programación No Medica'!$H:$H,'Resumen Programación'!$L4),0)</f>
        <v>0</v>
      </c>
      <c r="V4">
        <f>+ROUND(SUMIFS('Programación No Medica'!$P:$P,'Programación No Medica'!$F:$F,'Resumen Programación'!V$3,'Programación No Medica'!$H:$H,'Resumen Programación'!$L4),0)</f>
        <v>0</v>
      </c>
    </row>
    <row r="5" spans="2:22" x14ac:dyDescent="0.25">
      <c r="B5" s="27" t="s">
        <v>10</v>
      </c>
      <c r="C5" s="21">
        <f>+ROUND(SUMIFS('Programación Medica'!P:P,'Programación Medica'!F:F,'Resumen Programación'!B5,'Programación Medica'!H:H,"Consulta Nueva de especialidad"),0)</f>
        <v>0</v>
      </c>
      <c r="D5" s="28">
        <f>+ROUND(SUMIFS('Programación Medica'!P:P,'Programación Medica'!F:F,'Resumen Programación'!B5,'Programación Medica'!H:H,"Consulta Control de especialidad"),0)</f>
        <v>0</v>
      </c>
      <c r="E5" s="20">
        <f t="shared" ref="E5:E64" si="0">+SUM(C5:D5)</f>
        <v>0</v>
      </c>
      <c r="G5" s="35" t="s">
        <v>78</v>
      </c>
      <c r="H5" s="20">
        <f>+ROUND(SUMIF('Programación Medica'!H:H,'Resumen Programación'!G5,'Programación Medica'!P:P),0)</f>
        <v>190</v>
      </c>
      <c r="L5" s="2" t="s">
        <v>134</v>
      </c>
      <c r="M5">
        <f>+ROUND(SUMIFS('Programación No Medica'!$P:$P,'Programación No Medica'!$F:$F,'Resumen Programación'!M$3,'Programación No Medica'!$H:$H,'Resumen Programación'!$L5),0)</f>
        <v>0</v>
      </c>
      <c r="N5">
        <f>+ROUND(SUMIFS('Programación No Medica'!$P:$P,'Programación No Medica'!$F:$F,'Resumen Programación'!N$3,'Programación No Medica'!$H:$H,'Resumen Programación'!$L5),0)</f>
        <v>0</v>
      </c>
      <c r="O5">
        <f>+ROUND(SUMIFS('Programación No Medica'!$P:$P,'Programación No Medica'!$F:$F,'Resumen Programación'!O$3,'Programación No Medica'!$H:$H,'Resumen Programación'!$L5),0)</f>
        <v>0</v>
      </c>
      <c r="P5">
        <f>+ROUND(SUMIFS('Programación No Medica'!$P:$P,'Programación No Medica'!$F:$F,'Resumen Programación'!P$3,'Programación No Medica'!$H:$H,'Resumen Programación'!$L5),0)</f>
        <v>0</v>
      </c>
      <c r="Q5">
        <f>+ROUND(SUMIFS('Programación No Medica'!$P:$P,'Programación No Medica'!$F:$F,'Resumen Programación'!Q$3,'Programación No Medica'!$H:$H,'Resumen Programación'!$L5),0)</f>
        <v>0</v>
      </c>
      <c r="R5">
        <f>+ROUND(SUMIFS('Programación No Medica'!$P:$P,'Programación No Medica'!$F:$F,'Resumen Programación'!R$3,'Programación No Medica'!$H:$H,'Resumen Programación'!$L5),0)</f>
        <v>0</v>
      </c>
      <c r="S5">
        <f>+ROUND(SUMIFS('Programación No Medica'!$P:$P,'Programación No Medica'!$F:$F,'Resumen Programación'!S$3,'Programación No Medica'!$H:$H,'Resumen Programación'!$L5),0)</f>
        <v>0</v>
      </c>
      <c r="T5">
        <f>+ROUND(SUMIFS('Programación No Medica'!$P:$P,'Programación No Medica'!$F:$F,'Resumen Programación'!T$3,'Programación No Medica'!$H:$H,'Resumen Programación'!$L5),0)</f>
        <v>0</v>
      </c>
      <c r="U5">
        <f>+ROUND(SUMIFS('Programación No Medica'!$P:$P,'Programación No Medica'!$F:$F,'Resumen Programación'!U$3,'Programación No Medica'!$H:$H,'Resumen Programación'!$L5),0)</f>
        <v>0</v>
      </c>
      <c r="V5">
        <f>+ROUND(SUMIFS('Programación No Medica'!$P:$P,'Programación No Medica'!$F:$F,'Resumen Programación'!V$3,'Programación No Medica'!$H:$H,'Resumen Programación'!$L5),0)</f>
        <v>0</v>
      </c>
    </row>
    <row r="6" spans="2:22" x14ac:dyDescent="0.25">
      <c r="B6" s="27" t="s">
        <v>11</v>
      </c>
      <c r="C6" s="21">
        <f>+ROUND(SUMIFS('Programación Medica'!P:P,'Programación Medica'!F:F,'Resumen Programación'!B6,'Programación Medica'!H:H,"Consulta Nueva de especialidad"),0)</f>
        <v>0</v>
      </c>
      <c r="D6" s="28">
        <f>+ROUND(SUMIFS('Programación Medica'!P:P,'Programación Medica'!F:F,'Resumen Programación'!B6,'Programación Medica'!H:H,"Consulta Control de especialidad"),0)</f>
        <v>0</v>
      </c>
      <c r="E6" s="20">
        <f t="shared" si="0"/>
        <v>0</v>
      </c>
      <c r="G6" s="35" t="s">
        <v>82</v>
      </c>
      <c r="H6" s="20">
        <f>+ROUND(SUMIF('Programación Medica'!H:H,'Resumen Programación'!G6,'Programación Medica'!P:P),0)</f>
        <v>0</v>
      </c>
      <c r="L6" s="2" t="s">
        <v>92</v>
      </c>
      <c r="M6">
        <f>+ROUND(SUMIFS('Programación No Medica'!$P:$P,'Programación No Medica'!$F:$F,'Resumen Programación'!M$3,'Programación No Medica'!$H:$H,'Resumen Programación'!$L6),0)</f>
        <v>0</v>
      </c>
      <c r="N6">
        <f>+ROUND(SUMIFS('Programación No Medica'!$P:$P,'Programación No Medica'!$F:$F,'Resumen Programación'!N$3,'Programación No Medica'!$H:$H,'Resumen Programación'!$L6),0)</f>
        <v>0</v>
      </c>
      <c r="O6">
        <f>+ROUND(SUMIFS('Programación No Medica'!$P:$P,'Programación No Medica'!$F:$F,'Resumen Programación'!O$3,'Programación No Medica'!$H:$H,'Resumen Programación'!$L6),0)</f>
        <v>0</v>
      </c>
      <c r="P6">
        <f>+ROUND(SUMIFS('Programación No Medica'!$P:$P,'Programación No Medica'!$F:$F,'Resumen Programación'!P$3,'Programación No Medica'!$H:$H,'Resumen Programación'!$L6),0)</f>
        <v>0</v>
      </c>
      <c r="Q6">
        <f>+ROUND(SUMIFS('Programación No Medica'!$P:$P,'Programación No Medica'!$F:$F,'Resumen Programación'!Q$3,'Programación No Medica'!$H:$H,'Resumen Programación'!$L6),0)</f>
        <v>0</v>
      </c>
      <c r="R6">
        <f>+ROUND(SUMIFS('Programación No Medica'!$P:$P,'Programación No Medica'!$F:$F,'Resumen Programación'!R$3,'Programación No Medica'!$H:$H,'Resumen Programación'!$L6),0)</f>
        <v>0</v>
      </c>
      <c r="S6">
        <f>+ROUND(SUMIFS('Programación No Medica'!$P:$P,'Programación No Medica'!$F:$F,'Resumen Programación'!S$3,'Programación No Medica'!$H:$H,'Resumen Programación'!$L6),0)</f>
        <v>0</v>
      </c>
      <c r="T6">
        <f>+ROUND(SUMIFS('Programación No Medica'!$P:$P,'Programación No Medica'!$F:$F,'Resumen Programación'!T$3,'Programación No Medica'!$H:$H,'Resumen Programación'!$L6),0)</f>
        <v>0</v>
      </c>
      <c r="U6">
        <f>+ROUND(SUMIFS('Programación No Medica'!$P:$P,'Programación No Medica'!$F:$F,'Resumen Programación'!U$3,'Programación No Medica'!$H:$H,'Resumen Programación'!$L6),0)</f>
        <v>0</v>
      </c>
      <c r="V6">
        <f>+ROUND(SUMIFS('Programación No Medica'!$P:$P,'Programación No Medica'!$F:$F,'Resumen Programación'!V$3,'Programación No Medica'!$H:$H,'Resumen Programación'!$L6),0)</f>
        <v>0</v>
      </c>
    </row>
    <row r="7" spans="2:22" x14ac:dyDescent="0.25">
      <c r="B7" s="27" t="s">
        <v>12</v>
      </c>
      <c r="C7" s="21">
        <f>+ROUND(SUMIFS('Programación Medica'!P:P,'Programación Medica'!F:F,'Resumen Programación'!B7,'Programación Medica'!H:H,"Consulta Nueva de especialidad"),0)</f>
        <v>0</v>
      </c>
      <c r="D7" s="28">
        <f>+ROUND(SUMIFS('Programación Medica'!P:P,'Programación Medica'!F:F,'Resumen Programación'!B7,'Programación Medica'!H:H,"Consulta Control de especialidad"),0)</f>
        <v>0</v>
      </c>
      <c r="E7" s="20">
        <f t="shared" si="0"/>
        <v>0</v>
      </c>
      <c r="G7" s="35" t="s">
        <v>83</v>
      </c>
      <c r="H7" s="20">
        <f>+ROUND(SUMIF('Programación Medica'!H:H,'Resumen Programación'!G7,'Programación Medica'!P:P),0)</f>
        <v>0</v>
      </c>
      <c r="L7" s="2" t="s">
        <v>160</v>
      </c>
      <c r="M7">
        <f>+ROUND(SUMIFS('Programación No Medica'!$P:$P,'Programación No Medica'!$F:$F,'Resumen Programación'!M$3,'Programación No Medica'!$H:$H,'Resumen Programación'!$L7),0)</f>
        <v>0</v>
      </c>
      <c r="N7">
        <f>+ROUND(SUMIFS('Programación No Medica'!$P:$P,'Programación No Medica'!$F:$F,'Resumen Programación'!N$3,'Programación No Medica'!$H:$H,'Resumen Programación'!$L7),0)</f>
        <v>0</v>
      </c>
      <c r="O7">
        <f>+ROUND(SUMIFS('Programación No Medica'!$P:$P,'Programación No Medica'!$F:$F,'Resumen Programación'!O$3,'Programación No Medica'!$H:$H,'Resumen Programación'!$L7),0)</f>
        <v>0</v>
      </c>
      <c r="P7">
        <f>+ROUND(SUMIFS('Programación No Medica'!$P:$P,'Programación No Medica'!$F:$F,'Resumen Programación'!P$3,'Programación No Medica'!$H:$H,'Resumen Programación'!$L7),0)</f>
        <v>0</v>
      </c>
      <c r="Q7">
        <f>+ROUND(SUMIFS('Programación No Medica'!$P:$P,'Programación No Medica'!$F:$F,'Resumen Programación'!Q$3,'Programación No Medica'!$H:$H,'Resumen Programación'!$L7),0)</f>
        <v>0</v>
      </c>
      <c r="R7">
        <f>+ROUND(SUMIFS('Programación No Medica'!$P:$P,'Programación No Medica'!$F:$F,'Resumen Programación'!R$3,'Programación No Medica'!$H:$H,'Resumen Programación'!$L7),0)</f>
        <v>0</v>
      </c>
      <c r="S7">
        <f>+ROUND(SUMIFS('Programación No Medica'!$P:$P,'Programación No Medica'!$F:$F,'Resumen Programación'!S$3,'Programación No Medica'!$H:$H,'Resumen Programación'!$L7),0)</f>
        <v>0</v>
      </c>
      <c r="T7">
        <f>+ROUND(SUMIFS('Programación No Medica'!$P:$P,'Programación No Medica'!$F:$F,'Resumen Programación'!T$3,'Programación No Medica'!$H:$H,'Resumen Programación'!$L7),0)</f>
        <v>0</v>
      </c>
      <c r="U7">
        <f>+ROUND(SUMIFS('Programación No Medica'!$P:$P,'Programación No Medica'!$F:$F,'Resumen Programación'!U$3,'Programación No Medica'!$H:$H,'Resumen Programación'!$L7),0)</f>
        <v>0</v>
      </c>
      <c r="V7">
        <f>+ROUND(SUMIFS('Programación No Medica'!$P:$P,'Programación No Medica'!$F:$F,'Resumen Programación'!V$3,'Programación No Medica'!$H:$H,'Resumen Programación'!$L7),0)</f>
        <v>0</v>
      </c>
    </row>
    <row r="8" spans="2:22" x14ac:dyDescent="0.25">
      <c r="B8" s="27" t="s">
        <v>13</v>
      </c>
      <c r="C8" s="21">
        <f>+ROUND(SUMIFS('Programación Medica'!P:P,'Programación Medica'!F:F,'Resumen Programación'!B8,'Programación Medica'!H:H,"Consulta Nueva de especialidad"),0)</f>
        <v>0</v>
      </c>
      <c r="D8" s="28">
        <f>+ROUND(SUMIFS('Programación Medica'!P:P,'Programación Medica'!F:F,'Resumen Programación'!B8,'Programación Medica'!H:H,"Consulta Control de especialidad"),0)</f>
        <v>0</v>
      </c>
      <c r="E8" s="20">
        <f t="shared" si="0"/>
        <v>0</v>
      </c>
      <c r="G8" s="35" t="s">
        <v>84</v>
      </c>
      <c r="H8" s="20">
        <f>+ROUND(SUMIF('Programación Medica'!H:H,'Resumen Programación'!G8,'Programación Medica'!P:P),0)</f>
        <v>86</v>
      </c>
      <c r="L8" s="2" t="s">
        <v>136</v>
      </c>
      <c r="M8">
        <f>+ROUND(SUMIFS('Programación No Medica'!$P:$P,'Programación No Medica'!$F:$F,'Resumen Programación'!M$3,'Programación No Medica'!$H:$H,'Resumen Programación'!$L8),0)</f>
        <v>0</v>
      </c>
      <c r="N8">
        <f>+ROUND(SUMIFS('Programación No Medica'!$P:$P,'Programación No Medica'!$F:$F,'Resumen Programación'!N$3,'Programación No Medica'!$H:$H,'Resumen Programación'!$L8),0)</f>
        <v>0</v>
      </c>
      <c r="O8">
        <f>+ROUND(SUMIFS('Programación No Medica'!$P:$P,'Programación No Medica'!$F:$F,'Resumen Programación'!O$3,'Programación No Medica'!$H:$H,'Resumen Programación'!$L8),0)</f>
        <v>0</v>
      </c>
      <c r="P8">
        <f>+ROUND(SUMIFS('Programación No Medica'!$P:$P,'Programación No Medica'!$F:$F,'Resumen Programación'!P$3,'Programación No Medica'!$H:$H,'Resumen Programación'!$L8),0)</f>
        <v>0</v>
      </c>
      <c r="Q8">
        <f>+ROUND(SUMIFS('Programación No Medica'!$P:$P,'Programación No Medica'!$F:$F,'Resumen Programación'!Q$3,'Programación No Medica'!$H:$H,'Resumen Programación'!$L8),0)</f>
        <v>0</v>
      </c>
      <c r="R8">
        <f>+ROUND(SUMIFS('Programación No Medica'!$P:$P,'Programación No Medica'!$F:$F,'Resumen Programación'!R$3,'Programación No Medica'!$H:$H,'Resumen Programación'!$L8),0)</f>
        <v>0</v>
      </c>
      <c r="S8">
        <f>+ROUND(SUMIFS('Programación No Medica'!$P:$P,'Programación No Medica'!$F:$F,'Resumen Programación'!S$3,'Programación No Medica'!$H:$H,'Resumen Programación'!$L8),0)</f>
        <v>0</v>
      </c>
      <c r="T8">
        <f>+ROUND(SUMIFS('Programación No Medica'!$P:$P,'Programación No Medica'!$F:$F,'Resumen Programación'!T$3,'Programación No Medica'!$H:$H,'Resumen Programación'!$L8),0)</f>
        <v>0</v>
      </c>
      <c r="U8">
        <f>+ROUND(SUMIFS('Programación No Medica'!$P:$P,'Programación No Medica'!$F:$F,'Resumen Programación'!U$3,'Programación No Medica'!$H:$H,'Resumen Programación'!$L8),0)</f>
        <v>0</v>
      </c>
      <c r="V8">
        <f>+ROUND(SUMIFS('Programación No Medica'!$P:$P,'Programación No Medica'!$F:$F,'Resumen Programación'!V$3,'Programación No Medica'!$H:$H,'Resumen Programación'!$L8),0)</f>
        <v>0</v>
      </c>
    </row>
    <row r="9" spans="2:22" x14ac:dyDescent="0.25">
      <c r="B9" s="27" t="s">
        <v>14</v>
      </c>
      <c r="C9" s="21">
        <f>+ROUND(SUMIFS('Programación Medica'!P:P,'Programación Medica'!F:F,'Resumen Programación'!B9,'Programación Medica'!H:H,"Consulta Nueva de especialidad"),0)</f>
        <v>0</v>
      </c>
      <c r="D9" s="28">
        <f>+ROUND(SUMIFS('Programación Medica'!P:P,'Programación Medica'!F:F,'Resumen Programación'!B9,'Programación Medica'!H:H,"Consulta Control de especialidad"),0)</f>
        <v>0</v>
      </c>
      <c r="E9" s="20">
        <f t="shared" si="0"/>
        <v>0</v>
      </c>
      <c r="G9" s="35" t="s">
        <v>85</v>
      </c>
      <c r="H9" s="20">
        <f>+ROUND(SUMIF('Programación Medica'!H:H,'Resumen Programación'!G9,'Programación Medica'!P:P),0)</f>
        <v>0</v>
      </c>
      <c r="L9" s="2" t="s">
        <v>167</v>
      </c>
      <c r="M9">
        <f>+ROUND(SUMIFS('Programación No Medica'!$P:$P,'Programación No Medica'!$F:$F,'Resumen Programación'!M$3,'Programación No Medica'!$H:$H,'Resumen Programación'!$L9),0)</f>
        <v>0</v>
      </c>
      <c r="N9">
        <f>+ROUND(SUMIFS('Programación No Medica'!$P:$P,'Programación No Medica'!$F:$F,'Resumen Programación'!N$3,'Programación No Medica'!$H:$H,'Resumen Programación'!$L9),0)</f>
        <v>0</v>
      </c>
      <c r="O9">
        <f>+ROUND(SUMIFS('Programación No Medica'!$P:$P,'Programación No Medica'!$F:$F,'Resumen Programación'!O$3,'Programación No Medica'!$H:$H,'Resumen Programación'!$L9),0)</f>
        <v>0</v>
      </c>
      <c r="P9">
        <f>+ROUND(SUMIFS('Programación No Medica'!$P:$P,'Programación No Medica'!$F:$F,'Resumen Programación'!P$3,'Programación No Medica'!$H:$H,'Resumen Programación'!$L9),0)</f>
        <v>0</v>
      </c>
      <c r="Q9">
        <f>+ROUND(SUMIFS('Programación No Medica'!$P:$P,'Programación No Medica'!$F:$F,'Resumen Programación'!Q$3,'Programación No Medica'!$H:$H,'Resumen Programación'!$L9),0)</f>
        <v>0</v>
      </c>
      <c r="R9">
        <f>+ROUND(SUMIFS('Programación No Medica'!$P:$P,'Programación No Medica'!$F:$F,'Resumen Programación'!R$3,'Programación No Medica'!$H:$H,'Resumen Programación'!$L9),0)</f>
        <v>0</v>
      </c>
      <c r="S9">
        <f>+ROUND(SUMIFS('Programación No Medica'!$P:$P,'Programación No Medica'!$F:$F,'Resumen Programación'!S$3,'Programación No Medica'!$H:$H,'Resumen Programación'!$L9),0)</f>
        <v>0</v>
      </c>
      <c r="T9">
        <f>+ROUND(SUMIFS('Programación No Medica'!$P:$P,'Programación No Medica'!$F:$F,'Resumen Programación'!T$3,'Programación No Medica'!$H:$H,'Resumen Programación'!$L9),0)</f>
        <v>0</v>
      </c>
      <c r="U9">
        <f>+ROUND(SUMIFS('Programación No Medica'!$P:$P,'Programación No Medica'!$F:$F,'Resumen Programación'!U$3,'Programación No Medica'!$H:$H,'Resumen Programación'!$L9),0)</f>
        <v>0</v>
      </c>
      <c r="V9">
        <f>+ROUND(SUMIFS('Programación No Medica'!$P:$P,'Programación No Medica'!$F:$F,'Resumen Programación'!V$3,'Programación No Medica'!$H:$H,'Resumen Programación'!$L9),0)</f>
        <v>0</v>
      </c>
    </row>
    <row r="10" spans="2:22" x14ac:dyDescent="0.25">
      <c r="B10" s="27" t="s">
        <v>15</v>
      </c>
      <c r="C10" s="21">
        <f>+ROUND(SUMIFS('Programación Medica'!P:P,'Programación Medica'!F:F,'Resumen Programación'!B10,'Programación Medica'!H:H,"Consulta Nueva de especialidad"),0)</f>
        <v>0</v>
      </c>
      <c r="D10" s="28">
        <f>+ROUND(SUMIFS('Programación Medica'!P:P,'Programación Medica'!F:F,'Resumen Programación'!B10,'Programación Medica'!H:H,"Consulta Control de especialidad"),0)</f>
        <v>0</v>
      </c>
      <c r="E10" s="20">
        <f t="shared" si="0"/>
        <v>0</v>
      </c>
      <c r="G10" s="35" t="s">
        <v>86</v>
      </c>
      <c r="H10" s="20">
        <f>+ROUND(SUMIF('Programación Medica'!H:H,'Resumen Programación'!G10,'Programación Medica'!P:P),0)</f>
        <v>0</v>
      </c>
      <c r="L10" s="2" t="s">
        <v>168</v>
      </c>
      <c r="M10">
        <f>+ROUND(SUMIFS('Programación No Medica'!$P:$P,'Programación No Medica'!$F:$F,'Resumen Programación'!M$3,'Programación No Medica'!$H:$H,'Resumen Programación'!$L10),0)</f>
        <v>0</v>
      </c>
      <c r="N10">
        <f>+ROUND(SUMIFS('Programación No Medica'!$P:$P,'Programación No Medica'!$F:$F,'Resumen Programación'!N$3,'Programación No Medica'!$H:$H,'Resumen Programación'!$L10),0)</f>
        <v>0</v>
      </c>
      <c r="O10">
        <f>+ROUND(SUMIFS('Programación No Medica'!$P:$P,'Programación No Medica'!$F:$F,'Resumen Programación'!O$3,'Programación No Medica'!$H:$H,'Resumen Programación'!$L10),0)</f>
        <v>0</v>
      </c>
      <c r="P10">
        <f>+ROUND(SUMIFS('Programación No Medica'!$P:$P,'Programación No Medica'!$F:$F,'Resumen Programación'!P$3,'Programación No Medica'!$H:$H,'Resumen Programación'!$L10),0)</f>
        <v>0</v>
      </c>
      <c r="Q10">
        <f>+ROUND(SUMIFS('Programación No Medica'!$P:$P,'Programación No Medica'!$F:$F,'Resumen Programación'!Q$3,'Programación No Medica'!$H:$H,'Resumen Programación'!$L10),0)</f>
        <v>0</v>
      </c>
      <c r="R10">
        <f>+ROUND(SUMIFS('Programación No Medica'!$P:$P,'Programación No Medica'!$F:$F,'Resumen Programación'!R$3,'Programación No Medica'!$H:$H,'Resumen Programación'!$L10),0)</f>
        <v>0</v>
      </c>
      <c r="S10">
        <f>+ROUND(SUMIFS('Programación No Medica'!$P:$P,'Programación No Medica'!$F:$F,'Resumen Programación'!S$3,'Programación No Medica'!$H:$H,'Resumen Programación'!$L10),0)</f>
        <v>0</v>
      </c>
      <c r="T10">
        <f>+ROUND(SUMIFS('Programación No Medica'!$P:$P,'Programación No Medica'!$F:$F,'Resumen Programación'!T$3,'Programación No Medica'!$H:$H,'Resumen Programación'!$L10),0)</f>
        <v>0</v>
      </c>
      <c r="U10">
        <f>+ROUND(SUMIFS('Programación No Medica'!$P:$P,'Programación No Medica'!$F:$F,'Resumen Programación'!U$3,'Programación No Medica'!$H:$H,'Resumen Programación'!$L10),0)</f>
        <v>0</v>
      </c>
      <c r="V10">
        <f>+ROUND(SUMIFS('Programación No Medica'!$P:$P,'Programación No Medica'!$F:$F,'Resumen Programación'!V$3,'Programación No Medica'!$H:$H,'Resumen Programación'!$L10),0)</f>
        <v>0</v>
      </c>
    </row>
    <row r="11" spans="2:22" x14ac:dyDescent="0.25">
      <c r="B11" s="27" t="s">
        <v>16</v>
      </c>
      <c r="C11" s="21">
        <f>+ROUND(SUMIFS('Programación Medica'!P:P,'Programación Medica'!F:F,'Resumen Programación'!B11,'Programación Medica'!H:H,"Consulta Nueva de especialidad"),0)</f>
        <v>0</v>
      </c>
      <c r="D11" s="28">
        <f>+ROUND(SUMIFS('Programación Medica'!P:P,'Programación Medica'!F:F,'Resumen Programación'!B11,'Programación Medica'!H:H,"Consulta Control de especialidad"),0)</f>
        <v>0</v>
      </c>
      <c r="E11" s="20">
        <f t="shared" si="0"/>
        <v>0</v>
      </c>
      <c r="G11" s="35" t="s">
        <v>87</v>
      </c>
      <c r="H11" s="20">
        <f>+ROUND(SUMIF('Programación Medica'!H:H,'Resumen Programación'!G11,'Programación Medica'!P:P),0)</f>
        <v>0</v>
      </c>
      <c r="L11" s="2" t="s">
        <v>137</v>
      </c>
      <c r="M11">
        <f>+ROUND(SUMIFS('Programación No Medica'!$P:$P,'Programación No Medica'!$F:$F,'Resumen Programación'!M$3,'Programación No Medica'!$H:$H,'Resumen Programación'!$L11),0)</f>
        <v>0</v>
      </c>
      <c r="N11">
        <f>+ROUND(SUMIFS('Programación No Medica'!$P:$P,'Programación No Medica'!$F:$F,'Resumen Programación'!N$3,'Programación No Medica'!$H:$H,'Resumen Programación'!$L11),0)</f>
        <v>0</v>
      </c>
      <c r="O11">
        <f>+ROUND(SUMIFS('Programación No Medica'!$P:$P,'Programación No Medica'!$F:$F,'Resumen Programación'!O$3,'Programación No Medica'!$H:$H,'Resumen Programación'!$L11),0)</f>
        <v>0</v>
      </c>
      <c r="P11">
        <f>+ROUND(SUMIFS('Programación No Medica'!$P:$P,'Programación No Medica'!$F:$F,'Resumen Programación'!P$3,'Programación No Medica'!$H:$H,'Resumen Programación'!$L11),0)</f>
        <v>0</v>
      </c>
      <c r="Q11">
        <f>+ROUND(SUMIFS('Programación No Medica'!$P:$P,'Programación No Medica'!$F:$F,'Resumen Programación'!Q$3,'Programación No Medica'!$H:$H,'Resumen Programación'!$L11),0)</f>
        <v>0</v>
      </c>
      <c r="R11">
        <f>+ROUND(SUMIFS('Programación No Medica'!$P:$P,'Programación No Medica'!$F:$F,'Resumen Programación'!R$3,'Programación No Medica'!$H:$H,'Resumen Programación'!$L11),0)</f>
        <v>0</v>
      </c>
      <c r="S11">
        <f>+ROUND(SUMIFS('Programación No Medica'!$P:$P,'Programación No Medica'!$F:$F,'Resumen Programación'!S$3,'Programación No Medica'!$H:$H,'Resumen Programación'!$L11),0)</f>
        <v>0</v>
      </c>
      <c r="T11">
        <f>+ROUND(SUMIFS('Programación No Medica'!$P:$P,'Programación No Medica'!$F:$F,'Resumen Programación'!T$3,'Programación No Medica'!$H:$H,'Resumen Programación'!$L11),0)</f>
        <v>0</v>
      </c>
      <c r="U11">
        <f>+ROUND(SUMIFS('Programación No Medica'!$P:$P,'Programación No Medica'!$F:$F,'Resumen Programación'!U$3,'Programación No Medica'!$H:$H,'Resumen Programación'!$L11),0)</f>
        <v>0</v>
      </c>
      <c r="V11">
        <f>+ROUND(SUMIFS('Programación No Medica'!$P:$P,'Programación No Medica'!$F:$F,'Resumen Programación'!V$3,'Programación No Medica'!$H:$H,'Resumen Programación'!$L11),0)</f>
        <v>0</v>
      </c>
    </row>
    <row r="12" spans="2:22" x14ac:dyDescent="0.25">
      <c r="B12" s="27" t="s">
        <v>17</v>
      </c>
      <c r="C12" s="21">
        <f>+ROUND(SUMIFS('Programación Medica'!P:P,'Programación Medica'!F:F,'Resumen Programación'!B12,'Programación Medica'!H:H,"Consulta Nueva de especialidad"),0)</f>
        <v>0</v>
      </c>
      <c r="D12" s="28">
        <f>+ROUND(SUMIFS('Programación Medica'!P:P,'Programación Medica'!F:F,'Resumen Programación'!B12,'Programación Medica'!H:H,"Consulta Control de especialidad"),0)</f>
        <v>0</v>
      </c>
      <c r="E12" s="20">
        <f t="shared" si="0"/>
        <v>0</v>
      </c>
      <c r="G12" s="35" t="s">
        <v>89</v>
      </c>
      <c r="H12" s="20">
        <f>+ROUND(SUMIF('Programación Medica'!H:H,'Resumen Programación'!G12,'Programación Medica'!P:P),0)</f>
        <v>0</v>
      </c>
      <c r="L12" s="2" t="s">
        <v>97</v>
      </c>
      <c r="M12">
        <f>+ROUND(SUMIFS('Programación No Medica'!$P:$P,'Programación No Medica'!$F:$F,'Resumen Programación'!M$3,'Programación No Medica'!$H:$H,'Resumen Programación'!$L12),0)</f>
        <v>0</v>
      </c>
      <c r="N12">
        <f>+ROUND(SUMIFS('Programación No Medica'!$P:$P,'Programación No Medica'!$F:$F,'Resumen Programación'!N$3,'Programación No Medica'!$H:$H,'Resumen Programación'!$L12),0)</f>
        <v>0</v>
      </c>
      <c r="O12">
        <f>+ROUND(SUMIFS('Programación No Medica'!$P:$P,'Programación No Medica'!$F:$F,'Resumen Programación'!O$3,'Programación No Medica'!$H:$H,'Resumen Programación'!$L12),0)</f>
        <v>0</v>
      </c>
      <c r="P12">
        <f>+ROUND(SUMIFS('Programación No Medica'!$P:$P,'Programación No Medica'!$F:$F,'Resumen Programación'!P$3,'Programación No Medica'!$H:$H,'Resumen Programación'!$L12),0)</f>
        <v>0</v>
      </c>
      <c r="Q12">
        <f>+ROUND(SUMIFS('Programación No Medica'!$P:$P,'Programación No Medica'!$F:$F,'Resumen Programación'!Q$3,'Programación No Medica'!$H:$H,'Resumen Programación'!$L12),0)</f>
        <v>0</v>
      </c>
      <c r="R12">
        <f>+ROUND(SUMIFS('Programación No Medica'!$P:$P,'Programación No Medica'!$F:$F,'Resumen Programación'!R$3,'Programación No Medica'!$H:$H,'Resumen Programación'!$L12),0)</f>
        <v>0</v>
      </c>
      <c r="S12">
        <f>+ROUND(SUMIFS('Programación No Medica'!$P:$P,'Programación No Medica'!$F:$F,'Resumen Programación'!S$3,'Programación No Medica'!$H:$H,'Resumen Programación'!$L12),0)</f>
        <v>0</v>
      </c>
      <c r="T12">
        <f>+ROUND(SUMIFS('Programación No Medica'!$P:$P,'Programación No Medica'!$F:$F,'Resumen Programación'!T$3,'Programación No Medica'!$H:$H,'Resumen Programación'!$L12),0)</f>
        <v>0</v>
      </c>
      <c r="U12">
        <f>+ROUND(SUMIFS('Programación No Medica'!$P:$P,'Programación No Medica'!$F:$F,'Resumen Programación'!U$3,'Programación No Medica'!$H:$H,'Resumen Programación'!$L12),0)</f>
        <v>0</v>
      </c>
      <c r="V12">
        <f>+ROUND(SUMIFS('Programación No Medica'!$P:$P,'Programación No Medica'!$F:$F,'Resumen Programación'!V$3,'Programación No Medica'!$H:$H,'Resumen Programación'!$L12),0)</f>
        <v>0</v>
      </c>
    </row>
    <row r="13" spans="2:22" x14ac:dyDescent="0.25">
      <c r="B13" s="27" t="s">
        <v>18</v>
      </c>
      <c r="C13" s="21">
        <f>+ROUND(SUMIFS('Programación Medica'!P:P,'Programación Medica'!F:F,'Resumen Programación'!B13,'Programación Medica'!H:H,"Consulta Nueva de especialidad"),0)</f>
        <v>0</v>
      </c>
      <c r="D13" s="28">
        <f>+ROUND(SUMIFS('Programación Medica'!P:P,'Programación Medica'!F:F,'Resumen Programación'!B13,'Programación Medica'!H:H,"Consulta Control de especialidad"),0)</f>
        <v>0</v>
      </c>
      <c r="E13" s="20">
        <f t="shared" si="0"/>
        <v>0</v>
      </c>
      <c r="G13" s="35" t="s">
        <v>90</v>
      </c>
      <c r="H13" s="20">
        <f>+ROUND(SUMIF('Programación Medica'!H:H,'Resumen Programación'!G13,'Programación Medica'!P:P),0)</f>
        <v>0</v>
      </c>
      <c r="L13" s="2" t="s">
        <v>169</v>
      </c>
      <c r="M13">
        <f>+ROUND(SUMIFS('Programación No Medica'!$P:$P,'Programación No Medica'!$F:$F,'Resumen Programación'!M$3,'Programación No Medica'!$H:$H,'Resumen Programación'!$L13),0)</f>
        <v>0</v>
      </c>
      <c r="N13">
        <f>+ROUND(SUMIFS('Programación No Medica'!$P:$P,'Programación No Medica'!$F:$F,'Resumen Programación'!N$3,'Programación No Medica'!$H:$H,'Resumen Programación'!$L13),0)</f>
        <v>0</v>
      </c>
      <c r="O13">
        <f>+ROUND(SUMIFS('Programación No Medica'!$P:$P,'Programación No Medica'!$F:$F,'Resumen Programación'!O$3,'Programación No Medica'!$H:$H,'Resumen Programación'!$L13),0)</f>
        <v>0</v>
      </c>
      <c r="P13">
        <f>+ROUND(SUMIFS('Programación No Medica'!$P:$P,'Programación No Medica'!$F:$F,'Resumen Programación'!P$3,'Programación No Medica'!$H:$H,'Resumen Programación'!$L13),0)</f>
        <v>0</v>
      </c>
      <c r="Q13">
        <f>+ROUND(SUMIFS('Programación No Medica'!$P:$P,'Programación No Medica'!$F:$F,'Resumen Programación'!Q$3,'Programación No Medica'!$H:$H,'Resumen Programación'!$L13),0)</f>
        <v>0</v>
      </c>
      <c r="R13">
        <f>+ROUND(SUMIFS('Programación No Medica'!$P:$P,'Programación No Medica'!$F:$F,'Resumen Programación'!R$3,'Programación No Medica'!$H:$H,'Resumen Programación'!$L13),0)</f>
        <v>0</v>
      </c>
      <c r="S13">
        <f>+ROUND(SUMIFS('Programación No Medica'!$P:$P,'Programación No Medica'!$F:$F,'Resumen Programación'!S$3,'Programación No Medica'!$H:$H,'Resumen Programación'!$L13),0)</f>
        <v>0</v>
      </c>
      <c r="T13">
        <f>+ROUND(SUMIFS('Programación No Medica'!$P:$P,'Programación No Medica'!$F:$F,'Resumen Programación'!T$3,'Programación No Medica'!$H:$H,'Resumen Programación'!$L13),0)</f>
        <v>0</v>
      </c>
      <c r="U13">
        <f>+ROUND(SUMIFS('Programación No Medica'!$P:$P,'Programación No Medica'!$F:$F,'Resumen Programación'!U$3,'Programación No Medica'!$H:$H,'Resumen Programación'!$L13),0)</f>
        <v>0</v>
      </c>
      <c r="V13">
        <f>+ROUND(SUMIFS('Programación No Medica'!$P:$P,'Programación No Medica'!$F:$F,'Resumen Programación'!V$3,'Programación No Medica'!$H:$H,'Resumen Programación'!$L13),0)</f>
        <v>0</v>
      </c>
    </row>
    <row r="14" spans="2:22" x14ac:dyDescent="0.25">
      <c r="B14" s="27" t="s">
        <v>19</v>
      </c>
      <c r="C14" s="21">
        <f>+ROUND(SUMIFS('Programación Medica'!P:P,'Programación Medica'!F:F,'Resumen Programación'!B14,'Programación Medica'!H:H,"Consulta Nueva de especialidad"),0)</f>
        <v>0</v>
      </c>
      <c r="D14" s="28">
        <f>+ROUND(SUMIFS('Programación Medica'!P:P,'Programación Medica'!F:F,'Resumen Programación'!B14,'Programación Medica'!H:H,"Consulta Control de especialidad"),0)</f>
        <v>0</v>
      </c>
      <c r="E14" s="20">
        <f t="shared" si="0"/>
        <v>0</v>
      </c>
      <c r="G14" s="35" t="s">
        <v>130</v>
      </c>
      <c r="H14" s="20">
        <f>+ROUND(SUMIF('Programación Medica'!H:H,'Resumen Programación'!G14,'Programación Medica'!P:P),0)</f>
        <v>0</v>
      </c>
      <c r="L14" s="2" t="s">
        <v>170</v>
      </c>
      <c r="M14">
        <f>+ROUND(SUMIFS('Programación No Medica'!$P:$P,'Programación No Medica'!$F:$F,'Resumen Programación'!M$3,'Programación No Medica'!$H:$H,'Resumen Programación'!$L14),0)</f>
        <v>0</v>
      </c>
      <c r="N14">
        <f>+ROUND(SUMIFS('Programación No Medica'!$P:$P,'Programación No Medica'!$F:$F,'Resumen Programación'!N$3,'Programación No Medica'!$H:$H,'Resumen Programación'!$L14),0)</f>
        <v>0</v>
      </c>
      <c r="O14">
        <f>+ROUND(SUMIFS('Programación No Medica'!$P:$P,'Programación No Medica'!$F:$F,'Resumen Programación'!O$3,'Programación No Medica'!$H:$H,'Resumen Programación'!$L14),0)</f>
        <v>0</v>
      </c>
      <c r="P14">
        <f>+ROUND(SUMIFS('Programación No Medica'!$P:$P,'Programación No Medica'!$F:$F,'Resumen Programación'!P$3,'Programación No Medica'!$H:$H,'Resumen Programación'!$L14),0)</f>
        <v>0</v>
      </c>
      <c r="Q14">
        <f>+ROUND(SUMIFS('Programación No Medica'!$P:$P,'Programación No Medica'!$F:$F,'Resumen Programación'!Q$3,'Programación No Medica'!$H:$H,'Resumen Programación'!$L14),0)</f>
        <v>0</v>
      </c>
      <c r="R14">
        <f>+ROUND(SUMIFS('Programación No Medica'!$P:$P,'Programación No Medica'!$F:$F,'Resumen Programación'!R$3,'Programación No Medica'!$H:$H,'Resumen Programación'!$L14),0)</f>
        <v>0</v>
      </c>
      <c r="S14">
        <f>+ROUND(SUMIFS('Programación No Medica'!$P:$P,'Programación No Medica'!$F:$F,'Resumen Programación'!S$3,'Programación No Medica'!$H:$H,'Resumen Programación'!$L14),0)</f>
        <v>0</v>
      </c>
      <c r="T14">
        <f>+ROUND(SUMIFS('Programación No Medica'!$P:$P,'Programación No Medica'!$F:$F,'Resumen Programación'!T$3,'Programación No Medica'!$H:$H,'Resumen Programación'!$L14),0)</f>
        <v>0</v>
      </c>
      <c r="U14">
        <f>+ROUND(SUMIFS('Programación No Medica'!$P:$P,'Programación No Medica'!$F:$F,'Resumen Programación'!U$3,'Programación No Medica'!$H:$H,'Resumen Programación'!$L14),0)</f>
        <v>0</v>
      </c>
      <c r="V14">
        <f>+ROUND(SUMIFS('Programación No Medica'!$P:$P,'Programación No Medica'!$F:$F,'Resumen Programación'!V$3,'Programación No Medica'!$H:$H,'Resumen Programación'!$L14),0)</f>
        <v>0</v>
      </c>
    </row>
    <row r="15" spans="2:22" x14ac:dyDescent="0.25">
      <c r="B15" s="27" t="s">
        <v>20</v>
      </c>
      <c r="C15" s="21">
        <f>+ROUND(SUMIFS('Programación Medica'!P:P,'Programación Medica'!F:F,'Resumen Programación'!B15,'Programación Medica'!H:H,"Consulta Nueva de especialidad"),0)</f>
        <v>0</v>
      </c>
      <c r="D15" s="28">
        <f>+ROUND(SUMIFS('Programación Medica'!P:P,'Programación Medica'!F:F,'Resumen Programación'!B15,'Programación Medica'!H:H,"Consulta Control de especialidad"),0)</f>
        <v>0</v>
      </c>
      <c r="E15" s="20">
        <f t="shared" si="0"/>
        <v>0</v>
      </c>
      <c r="G15" s="35" t="s">
        <v>91</v>
      </c>
      <c r="H15" s="20">
        <f>+ROUND(SUMIF('Programación Medica'!H:H,'Resumen Programación'!G15,'Programación Medica'!P:P),0)</f>
        <v>0</v>
      </c>
      <c r="L15" s="2" t="s">
        <v>139</v>
      </c>
      <c r="M15">
        <f>+ROUND(SUMIFS('Programación No Medica'!$P:$P,'Programación No Medica'!$F:$F,'Resumen Programación'!M$3,'Programación No Medica'!$H:$H,'Resumen Programación'!$L15),0)</f>
        <v>0</v>
      </c>
      <c r="N15">
        <f>+ROUND(SUMIFS('Programación No Medica'!$P:$P,'Programación No Medica'!$F:$F,'Resumen Programación'!N$3,'Programación No Medica'!$H:$H,'Resumen Programación'!$L15),0)</f>
        <v>0</v>
      </c>
      <c r="O15">
        <f>+ROUND(SUMIFS('Programación No Medica'!$P:$P,'Programación No Medica'!$F:$F,'Resumen Programación'!O$3,'Programación No Medica'!$H:$H,'Resumen Programación'!$L15),0)</f>
        <v>0</v>
      </c>
      <c r="P15">
        <f>+ROUND(SUMIFS('Programación No Medica'!$P:$P,'Programación No Medica'!$F:$F,'Resumen Programación'!P$3,'Programación No Medica'!$H:$H,'Resumen Programación'!$L15),0)</f>
        <v>0</v>
      </c>
      <c r="Q15">
        <f>+ROUND(SUMIFS('Programación No Medica'!$P:$P,'Programación No Medica'!$F:$F,'Resumen Programación'!Q$3,'Programación No Medica'!$H:$H,'Resumen Programación'!$L15),0)</f>
        <v>0</v>
      </c>
      <c r="R15">
        <f>+ROUND(SUMIFS('Programación No Medica'!$P:$P,'Programación No Medica'!$F:$F,'Resumen Programación'!R$3,'Programación No Medica'!$H:$H,'Resumen Programación'!$L15),0)</f>
        <v>0</v>
      </c>
      <c r="S15">
        <f>+ROUND(SUMIFS('Programación No Medica'!$P:$P,'Programación No Medica'!$F:$F,'Resumen Programación'!S$3,'Programación No Medica'!$H:$H,'Resumen Programación'!$L15),0)</f>
        <v>0</v>
      </c>
      <c r="T15">
        <f>+ROUND(SUMIFS('Programación No Medica'!$P:$P,'Programación No Medica'!$F:$F,'Resumen Programación'!T$3,'Programación No Medica'!$H:$H,'Resumen Programación'!$L15),0)</f>
        <v>0</v>
      </c>
      <c r="U15">
        <f>+ROUND(SUMIFS('Programación No Medica'!$P:$P,'Programación No Medica'!$F:$F,'Resumen Programación'!U$3,'Programación No Medica'!$H:$H,'Resumen Programación'!$L15),0)</f>
        <v>0</v>
      </c>
      <c r="V15">
        <f>+ROUND(SUMIFS('Programación No Medica'!$P:$P,'Programación No Medica'!$F:$F,'Resumen Programación'!V$3,'Programación No Medica'!$H:$H,'Resumen Programación'!$L15),0)</f>
        <v>0</v>
      </c>
    </row>
    <row r="16" spans="2:22" x14ac:dyDescent="0.25">
      <c r="B16" s="27" t="s">
        <v>21</v>
      </c>
      <c r="C16" s="21">
        <f>+ROUND(SUMIFS('Programación Medica'!P:P,'Programación Medica'!F:F,'Resumen Programación'!B16,'Programación Medica'!H:H,"Consulta Nueva de especialidad"),0)</f>
        <v>0</v>
      </c>
      <c r="D16" s="28">
        <f>+ROUND(SUMIFS('Programación Medica'!P:P,'Programación Medica'!F:F,'Resumen Programación'!B16,'Programación Medica'!H:H,"Consulta Control de especialidad"),0)</f>
        <v>0</v>
      </c>
      <c r="E16" s="20">
        <f t="shared" si="0"/>
        <v>0</v>
      </c>
      <c r="G16" s="35" t="s">
        <v>92</v>
      </c>
      <c r="H16" s="20">
        <f>+ROUND(SUMIF('Programación Medica'!H:H,'Resumen Programación'!G16,'Programación Medica'!P:P),0)</f>
        <v>0</v>
      </c>
      <c r="L16" s="2" t="s">
        <v>140</v>
      </c>
      <c r="M16">
        <f>+ROUND(SUMIFS('Programación No Medica'!$P:$P,'Programación No Medica'!$F:$F,'Resumen Programación'!M$3,'Programación No Medica'!$H:$H,'Resumen Programación'!$L16),0)</f>
        <v>0</v>
      </c>
      <c r="N16">
        <f>+ROUND(SUMIFS('Programación No Medica'!$P:$P,'Programación No Medica'!$F:$F,'Resumen Programación'!N$3,'Programación No Medica'!$H:$H,'Resumen Programación'!$L16),0)</f>
        <v>0</v>
      </c>
      <c r="O16">
        <f>+ROUND(SUMIFS('Programación No Medica'!$P:$P,'Programación No Medica'!$F:$F,'Resumen Programación'!O$3,'Programación No Medica'!$H:$H,'Resumen Programación'!$L16),0)</f>
        <v>0</v>
      </c>
      <c r="P16">
        <f>+ROUND(SUMIFS('Programación No Medica'!$P:$P,'Programación No Medica'!$F:$F,'Resumen Programación'!P$3,'Programación No Medica'!$H:$H,'Resumen Programación'!$L16),0)</f>
        <v>0</v>
      </c>
      <c r="Q16">
        <f>+ROUND(SUMIFS('Programación No Medica'!$P:$P,'Programación No Medica'!$F:$F,'Resumen Programación'!Q$3,'Programación No Medica'!$H:$H,'Resumen Programación'!$L16),0)</f>
        <v>0</v>
      </c>
      <c r="R16">
        <f>+ROUND(SUMIFS('Programación No Medica'!$P:$P,'Programación No Medica'!$F:$F,'Resumen Programación'!R$3,'Programación No Medica'!$H:$H,'Resumen Programación'!$L16),0)</f>
        <v>0</v>
      </c>
      <c r="S16">
        <f>+ROUND(SUMIFS('Programación No Medica'!$P:$P,'Programación No Medica'!$F:$F,'Resumen Programación'!S$3,'Programación No Medica'!$H:$H,'Resumen Programación'!$L16),0)</f>
        <v>0</v>
      </c>
      <c r="T16">
        <f>+ROUND(SUMIFS('Programación No Medica'!$P:$P,'Programación No Medica'!$F:$F,'Resumen Programación'!T$3,'Programación No Medica'!$H:$H,'Resumen Programación'!$L16),0)</f>
        <v>0</v>
      </c>
      <c r="U16">
        <f>+ROUND(SUMIFS('Programación No Medica'!$P:$P,'Programación No Medica'!$F:$F,'Resumen Programación'!U$3,'Programación No Medica'!$H:$H,'Resumen Programación'!$L16),0)</f>
        <v>0</v>
      </c>
      <c r="V16">
        <f>+ROUND(SUMIFS('Programación No Medica'!$P:$P,'Programación No Medica'!$F:$F,'Resumen Programación'!V$3,'Programación No Medica'!$H:$H,'Resumen Programación'!$L16),0)</f>
        <v>0</v>
      </c>
    </row>
    <row r="17" spans="2:22" x14ac:dyDescent="0.25">
      <c r="B17" s="27" t="s">
        <v>22</v>
      </c>
      <c r="C17" s="21">
        <f>+ROUND(SUMIFS('Programación Medica'!P:P,'Programación Medica'!F:F,'Resumen Programación'!B17,'Programación Medica'!H:H,"Consulta Nueva de especialidad"),0)</f>
        <v>0</v>
      </c>
      <c r="D17" s="28">
        <f>+ROUND(SUMIFS('Programación Medica'!P:P,'Programación Medica'!F:F,'Resumen Programación'!B17,'Programación Medica'!H:H,"Consulta Control de especialidad"),0)</f>
        <v>0</v>
      </c>
      <c r="E17" s="20">
        <f t="shared" si="0"/>
        <v>0</v>
      </c>
      <c r="G17" s="35" t="s">
        <v>93</v>
      </c>
      <c r="H17" s="20">
        <f>+ROUND(SUMIF('Programación Medica'!H:H,'Resumen Programación'!G17,'Programación Medica'!P:P),0)</f>
        <v>0</v>
      </c>
      <c r="L17" s="2" t="s">
        <v>141</v>
      </c>
      <c r="M17">
        <f>+ROUND(SUMIFS('Programación No Medica'!$P:$P,'Programación No Medica'!$F:$F,'Resumen Programación'!M$3,'Programación No Medica'!$H:$H,'Resumen Programación'!$L17),0)</f>
        <v>0</v>
      </c>
      <c r="N17">
        <f>+ROUND(SUMIFS('Programación No Medica'!$P:$P,'Programación No Medica'!$F:$F,'Resumen Programación'!N$3,'Programación No Medica'!$H:$H,'Resumen Programación'!$L17),0)</f>
        <v>0</v>
      </c>
      <c r="O17">
        <f>+ROUND(SUMIFS('Programación No Medica'!$P:$P,'Programación No Medica'!$F:$F,'Resumen Programación'!O$3,'Programación No Medica'!$H:$H,'Resumen Programación'!$L17),0)</f>
        <v>0</v>
      </c>
      <c r="P17">
        <f>+ROUND(SUMIFS('Programación No Medica'!$P:$P,'Programación No Medica'!$F:$F,'Resumen Programación'!P$3,'Programación No Medica'!$H:$H,'Resumen Programación'!$L17),0)</f>
        <v>0</v>
      </c>
      <c r="Q17">
        <f>+ROUND(SUMIFS('Programación No Medica'!$P:$P,'Programación No Medica'!$F:$F,'Resumen Programación'!Q$3,'Programación No Medica'!$H:$H,'Resumen Programación'!$L17),0)</f>
        <v>0</v>
      </c>
      <c r="R17">
        <f>+ROUND(SUMIFS('Programación No Medica'!$P:$P,'Programación No Medica'!$F:$F,'Resumen Programación'!R$3,'Programación No Medica'!$H:$H,'Resumen Programación'!$L17),0)</f>
        <v>0</v>
      </c>
      <c r="S17">
        <f>+ROUND(SUMIFS('Programación No Medica'!$P:$P,'Programación No Medica'!$F:$F,'Resumen Programación'!S$3,'Programación No Medica'!$H:$H,'Resumen Programación'!$L17),0)</f>
        <v>0</v>
      </c>
      <c r="T17">
        <f>+ROUND(SUMIFS('Programación No Medica'!$P:$P,'Programación No Medica'!$F:$F,'Resumen Programación'!T$3,'Programación No Medica'!$H:$H,'Resumen Programación'!$L17),0)</f>
        <v>0</v>
      </c>
      <c r="U17">
        <f>+ROUND(SUMIFS('Programación No Medica'!$P:$P,'Programación No Medica'!$F:$F,'Resumen Programación'!U$3,'Programación No Medica'!$H:$H,'Resumen Programación'!$L17),0)</f>
        <v>0</v>
      </c>
      <c r="V17">
        <f>+ROUND(SUMIFS('Programación No Medica'!$P:$P,'Programación No Medica'!$F:$F,'Resumen Programación'!V$3,'Programación No Medica'!$H:$H,'Resumen Programación'!$L17),0)</f>
        <v>0</v>
      </c>
    </row>
    <row r="18" spans="2:22" x14ac:dyDescent="0.25">
      <c r="B18" s="27" t="s">
        <v>23</v>
      </c>
      <c r="C18" s="21">
        <f>+ROUND(SUMIFS('Programación Medica'!P:P,'Programación Medica'!F:F,'Resumen Programación'!B18,'Programación Medica'!H:H,"Consulta Nueva de especialidad"),0)</f>
        <v>0</v>
      </c>
      <c r="D18" s="28">
        <f>+ROUND(SUMIFS('Programación Medica'!P:P,'Programación Medica'!F:F,'Resumen Programación'!B18,'Programación Medica'!H:H,"Consulta Control de especialidad"),0)</f>
        <v>0</v>
      </c>
      <c r="E18" s="20">
        <f t="shared" si="0"/>
        <v>0</v>
      </c>
      <c r="G18" s="35" t="s">
        <v>95</v>
      </c>
      <c r="H18" s="20">
        <f>+ROUND(SUMIF('Programación Medica'!H:H,'Resumen Programación'!G18,'Programación Medica'!P:P),0)</f>
        <v>0</v>
      </c>
      <c r="L18" s="2" t="s">
        <v>142</v>
      </c>
      <c r="M18">
        <f>+ROUND(SUMIFS('Programación No Medica'!$P:$P,'Programación No Medica'!$F:$F,'Resumen Programación'!M$3,'Programación No Medica'!$H:$H,'Resumen Programación'!$L18),0)</f>
        <v>0</v>
      </c>
      <c r="N18">
        <f>+ROUND(SUMIFS('Programación No Medica'!$P:$P,'Programación No Medica'!$F:$F,'Resumen Programación'!N$3,'Programación No Medica'!$H:$H,'Resumen Programación'!$L18),0)</f>
        <v>0</v>
      </c>
      <c r="O18">
        <f>+ROUND(SUMIFS('Programación No Medica'!$P:$P,'Programación No Medica'!$F:$F,'Resumen Programación'!O$3,'Programación No Medica'!$H:$H,'Resumen Programación'!$L18),0)</f>
        <v>0</v>
      </c>
      <c r="P18">
        <f>+ROUND(SUMIFS('Programación No Medica'!$P:$P,'Programación No Medica'!$F:$F,'Resumen Programación'!P$3,'Programación No Medica'!$H:$H,'Resumen Programación'!$L18),0)</f>
        <v>0</v>
      </c>
      <c r="Q18">
        <f>+ROUND(SUMIFS('Programación No Medica'!$P:$P,'Programación No Medica'!$F:$F,'Resumen Programación'!Q$3,'Programación No Medica'!$H:$H,'Resumen Programación'!$L18),0)</f>
        <v>0</v>
      </c>
      <c r="R18">
        <f>+ROUND(SUMIFS('Programación No Medica'!$P:$P,'Programación No Medica'!$F:$F,'Resumen Programación'!R$3,'Programación No Medica'!$H:$H,'Resumen Programación'!$L18),0)</f>
        <v>0</v>
      </c>
      <c r="S18">
        <f>+ROUND(SUMIFS('Programación No Medica'!$P:$P,'Programación No Medica'!$F:$F,'Resumen Programación'!S$3,'Programación No Medica'!$H:$H,'Resumen Programación'!$L18),0)</f>
        <v>0</v>
      </c>
      <c r="T18">
        <f>+ROUND(SUMIFS('Programación No Medica'!$P:$P,'Programación No Medica'!$F:$F,'Resumen Programación'!T$3,'Programación No Medica'!$H:$H,'Resumen Programación'!$L18),0)</f>
        <v>0</v>
      </c>
      <c r="U18">
        <f>+ROUND(SUMIFS('Programación No Medica'!$P:$P,'Programación No Medica'!$F:$F,'Resumen Programación'!U$3,'Programación No Medica'!$H:$H,'Resumen Programación'!$L18),0)</f>
        <v>0</v>
      </c>
      <c r="V18">
        <f>+ROUND(SUMIFS('Programación No Medica'!$P:$P,'Programación No Medica'!$F:$F,'Resumen Programación'!V$3,'Programación No Medica'!$H:$H,'Resumen Programación'!$L18),0)</f>
        <v>0</v>
      </c>
    </row>
    <row r="19" spans="2:22" x14ac:dyDescent="0.25">
      <c r="B19" s="27" t="s">
        <v>24</v>
      </c>
      <c r="C19" s="21">
        <f>+ROUND(SUMIFS('Programación Medica'!P:P,'Programación Medica'!F:F,'Resumen Programación'!B19,'Programación Medica'!H:H,"Consulta Nueva de especialidad"),0)</f>
        <v>0</v>
      </c>
      <c r="D19" s="28">
        <f>+ROUND(SUMIFS('Programación Medica'!P:P,'Programación Medica'!F:F,'Resumen Programación'!B19,'Programación Medica'!H:H,"Consulta Control de especialidad"),0)</f>
        <v>0</v>
      </c>
      <c r="E19" s="20">
        <f t="shared" si="0"/>
        <v>0</v>
      </c>
      <c r="G19" s="35" t="s">
        <v>96</v>
      </c>
      <c r="H19" s="20">
        <f>+ROUND(SUMIF('Programación Medica'!H:H,'Resumen Programación'!G19,'Programación Medica'!P:P),0)</f>
        <v>0</v>
      </c>
      <c r="L19" s="2" t="s">
        <v>143</v>
      </c>
      <c r="M19">
        <f>+ROUND(SUMIFS('Programación No Medica'!$P:$P,'Programación No Medica'!$F:$F,'Resumen Programación'!M$3,'Programación No Medica'!$H:$H,'Resumen Programación'!$L19),0)</f>
        <v>0</v>
      </c>
      <c r="N19">
        <f>+ROUND(SUMIFS('Programación No Medica'!$P:$P,'Programación No Medica'!$F:$F,'Resumen Programación'!N$3,'Programación No Medica'!$H:$H,'Resumen Programación'!$L19),0)</f>
        <v>0</v>
      </c>
      <c r="O19">
        <f>+ROUND(SUMIFS('Programación No Medica'!$P:$P,'Programación No Medica'!$F:$F,'Resumen Programación'!O$3,'Programación No Medica'!$H:$H,'Resumen Programación'!$L19),0)</f>
        <v>0</v>
      </c>
      <c r="P19">
        <f>+ROUND(SUMIFS('Programación No Medica'!$P:$P,'Programación No Medica'!$F:$F,'Resumen Programación'!P$3,'Programación No Medica'!$H:$H,'Resumen Programación'!$L19),0)</f>
        <v>0</v>
      </c>
      <c r="Q19">
        <f>+ROUND(SUMIFS('Programación No Medica'!$P:$P,'Programación No Medica'!$F:$F,'Resumen Programación'!Q$3,'Programación No Medica'!$H:$H,'Resumen Programación'!$L19),0)</f>
        <v>0</v>
      </c>
      <c r="R19">
        <f>+ROUND(SUMIFS('Programación No Medica'!$P:$P,'Programación No Medica'!$F:$F,'Resumen Programación'!R$3,'Programación No Medica'!$H:$H,'Resumen Programación'!$L19),0)</f>
        <v>0</v>
      </c>
      <c r="S19">
        <f>+ROUND(SUMIFS('Programación No Medica'!$P:$P,'Programación No Medica'!$F:$F,'Resumen Programación'!S$3,'Programación No Medica'!$H:$H,'Resumen Programación'!$L19),0)</f>
        <v>0</v>
      </c>
      <c r="T19">
        <f>+ROUND(SUMIFS('Programación No Medica'!$P:$P,'Programación No Medica'!$F:$F,'Resumen Programación'!T$3,'Programación No Medica'!$H:$H,'Resumen Programación'!$L19),0)</f>
        <v>0</v>
      </c>
      <c r="U19">
        <f>+ROUND(SUMIFS('Programación No Medica'!$P:$P,'Programación No Medica'!$F:$F,'Resumen Programación'!U$3,'Programación No Medica'!$H:$H,'Resumen Programación'!$L19),0)</f>
        <v>0</v>
      </c>
      <c r="V19">
        <f>+ROUND(SUMIFS('Programación No Medica'!$P:$P,'Programación No Medica'!$F:$F,'Resumen Programación'!V$3,'Programación No Medica'!$H:$H,'Resumen Programación'!$L19),0)</f>
        <v>0</v>
      </c>
    </row>
    <row r="20" spans="2:22" x14ac:dyDescent="0.25">
      <c r="B20" s="27" t="s">
        <v>25</v>
      </c>
      <c r="C20" s="21">
        <f>+ROUND(SUMIFS('Programación Medica'!P:P,'Programación Medica'!F:F,'Resumen Programación'!B20,'Programación Medica'!H:H,"Consulta Nueva de especialidad"),0)</f>
        <v>0</v>
      </c>
      <c r="D20" s="28">
        <f>+ROUND(SUMIFS('Programación Medica'!P:P,'Programación Medica'!F:F,'Resumen Programación'!B20,'Programación Medica'!H:H,"Consulta Control de especialidad"),0)</f>
        <v>0</v>
      </c>
      <c r="E20" s="20">
        <f t="shared" si="0"/>
        <v>0</v>
      </c>
      <c r="G20" s="35" t="s">
        <v>97</v>
      </c>
      <c r="H20" s="20">
        <f>+ROUND(SUMIF('Programación Medica'!H:H,'Resumen Programación'!G20,'Programación Medica'!P:P),0)</f>
        <v>0</v>
      </c>
      <c r="L20" s="2" t="s">
        <v>144</v>
      </c>
      <c r="M20" s="46">
        <f>+ROUND(SUMIFS('Programación No Medica'!$P:$P,'Programación No Medica'!$F:$F,'Resumen Programación'!M$3,'Programación No Medica'!$H:$H,'Resumen Programación'!$L20),0)</f>
        <v>0</v>
      </c>
      <c r="N20" s="46">
        <f>+ROUND(SUMIFS('Programación No Medica'!$P:$P,'Programación No Medica'!$F:$F,'Resumen Programación'!N$3,'Programación No Medica'!$H:$H,'Resumen Programación'!$L20),0)</f>
        <v>0</v>
      </c>
      <c r="O20" s="46">
        <f>+ROUND(SUMIFS('Programación No Medica'!$P:$P,'Programación No Medica'!$F:$F,'Resumen Programación'!O$3,'Programación No Medica'!$H:$H,'Resumen Programación'!$L20),0)</f>
        <v>0</v>
      </c>
      <c r="P20" s="46">
        <f>+ROUND(SUMIFS('Programación No Medica'!$P:$P,'Programación No Medica'!$F:$F,'Resumen Programación'!P$3,'Programación No Medica'!$H:$H,'Resumen Programación'!$L20),0)</f>
        <v>0</v>
      </c>
      <c r="Q20" s="46">
        <f>+ROUND(SUMIFS('Programación No Medica'!$P:$P,'Programación No Medica'!$F:$F,'Resumen Programación'!Q$3,'Programación No Medica'!$H:$H,'Resumen Programación'!$L20),0)</f>
        <v>0</v>
      </c>
      <c r="R20" s="46">
        <f>+ROUND(SUMIFS('Programación No Medica'!$P:$P,'Programación No Medica'!$F:$F,'Resumen Programación'!R$3,'Programación No Medica'!$H:$H,'Resumen Programación'!$L20),0)</f>
        <v>0</v>
      </c>
      <c r="S20" s="46">
        <f>+ROUND(SUMIFS('Programación No Medica'!$P:$P,'Programación No Medica'!$F:$F,'Resumen Programación'!S$3,'Programación No Medica'!$H:$H,'Resumen Programación'!$L20),0)</f>
        <v>0</v>
      </c>
      <c r="T20" s="46">
        <f>+ROUND(SUMIFS('Programación No Medica'!$P:$P,'Programación No Medica'!$F:$F,'Resumen Programación'!T$3,'Programación No Medica'!$H:$H,'Resumen Programación'!$L20),0)</f>
        <v>0</v>
      </c>
      <c r="U20" s="46">
        <f>+ROUND(SUMIFS('Programación No Medica'!$P:$P,'Programación No Medica'!$F:$F,'Resumen Programación'!U$3,'Programación No Medica'!$H:$H,'Resumen Programación'!$L20),0)</f>
        <v>0</v>
      </c>
      <c r="V20" s="46">
        <f>+ROUND(SUMIFS('Programación No Medica'!$P:$P,'Programación No Medica'!$F:$F,'Resumen Programación'!V$3,'Programación No Medica'!$H:$H,'Resumen Programación'!$L20),0)</f>
        <v>0</v>
      </c>
    </row>
    <row r="21" spans="2:22" x14ac:dyDescent="0.25">
      <c r="B21" s="27" t="s">
        <v>26</v>
      </c>
      <c r="C21" s="21">
        <f>+ROUND(SUMIFS('Programación Medica'!P:P,'Programación Medica'!F:F,'Resumen Programación'!B21,'Programación Medica'!H:H,"Consulta Nueva de especialidad"),0)</f>
        <v>0</v>
      </c>
      <c r="D21" s="28">
        <f>+ROUND(SUMIFS('Programación Medica'!P:P,'Programación Medica'!F:F,'Resumen Programación'!B21,'Programación Medica'!H:H,"Consulta Control de especialidad"),0)</f>
        <v>0</v>
      </c>
      <c r="E21" s="20">
        <f t="shared" si="0"/>
        <v>0</v>
      </c>
      <c r="G21" s="35" t="s">
        <v>104</v>
      </c>
      <c r="H21" s="20">
        <f>+ROUND(SUMIF('Programación Medica'!H:H,'Resumen Programación'!G21,'Programación Medica'!P:P),0)</f>
        <v>0</v>
      </c>
      <c r="L21" s="2" t="s">
        <v>178</v>
      </c>
      <c r="M21" s="46">
        <f>+ROUND(SUMIFS('Programación No Medica'!$P:$P,'Programación No Medica'!$F:$F,'Resumen Programación'!M$3,'Programación No Medica'!$H:$H,'Resumen Programación'!$L21),0)</f>
        <v>0</v>
      </c>
      <c r="N21" s="46">
        <f>+ROUND(SUMIFS('Programación No Medica'!$P:$P,'Programación No Medica'!$F:$F,'Resumen Programación'!N$3,'Programación No Medica'!$H:$H,'Resumen Programación'!$L21),0)</f>
        <v>0</v>
      </c>
      <c r="O21" s="46">
        <f>+ROUND(SUMIFS('Programación No Medica'!$P:$P,'Programación No Medica'!$F:$F,'Resumen Programación'!O$3,'Programación No Medica'!$H:$H,'Resumen Programación'!$L21),0)</f>
        <v>0</v>
      </c>
      <c r="P21" s="46">
        <f>+ROUND(SUMIFS('Programación No Medica'!$P:$P,'Programación No Medica'!$F:$F,'Resumen Programación'!P$3,'Programación No Medica'!$H:$H,'Resumen Programación'!$L21),0)</f>
        <v>0</v>
      </c>
      <c r="Q21" s="46">
        <f>+ROUND(SUMIFS('Programación No Medica'!$P:$P,'Programación No Medica'!$F:$F,'Resumen Programación'!Q$3,'Programación No Medica'!$H:$H,'Resumen Programación'!$L21),0)</f>
        <v>0</v>
      </c>
      <c r="R21" s="46">
        <f>+ROUND(SUMIFS('Programación No Medica'!$P:$P,'Programación No Medica'!$F:$F,'Resumen Programación'!R$3,'Programación No Medica'!$H:$H,'Resumen Programación'!$L21),0)</f>
        <v>0</v>
      </c>
      <c r="S21" s="46">
        <f>+ROUND(SUMIFS('Programación No Medica'!$P:$P,'Programación No Medica'!$F:$F,'Resumen Programación'!S$3,'Programación No Medica'!$H:$H,'Resumen Programación'!$L21),0)</f>
        <v>0</v>
      </c>
      <c r="T21" s="46">
        <f>+ROUND(SUMIFS('Programación No Medica'!$P:$P,'Programación No Medica'!$F:$F,'Resumen Programación'!T$3,'Programación No Medica'!$H:$H,'Resumen Programación'!$L21),0)</f>
        <v>0</v>
      </c>
      <c r="U21" s="46">
        <f>+ROUND(SUMIFS('Programación No Medica'!$P:$P,'Programación No Medica'!$F:$F,'Resumen Programación'!U$3,'Programación No Medica'!$H:$H,'Resumen Programación'!$L21),0)</f>
        <v>0</v>
      </c>
      <c r="V21" s="46">
        <f>+ROUND(SUMIFS('Programación No Medica'!$P:$P,'Programación No Medica'!$F:$F,'Resumen Programación'!V$3,'Programación No Medica'!$H:$H,'Resumen Programación'!$L21),0)</f>
        <v>0</v>
      </c>
    </row>
    <row r="22" spans="2:22" x14ac:dyDescent="0.25">
      <c r="B22" s="27" t="s">
        <v>27</v>
      </c>
      <c r="C22" s="21">
        <f>+ROUND(SUMIFS('Programación Medica'!P:P,'Programación Medica'!F:F,'Resumen Programación'!B22,'Programación Medica'!H:H,"Consulta Nueva de especialidad"),0)</f>
        <v>0</v>
      </c>
      <c r="D22" s="28">
        <f>+ROUND(SUMIFS('Programación Medica'!P:P,'Programación Medica'!F:F,'Resumen Programación'!B22,'Programación Medica'!H:H,"Consulta Control de especialidad"),0)</f>
        <v>0</v>
      </c>
      <c r="E22" s="20">
        <f t="shared" si="0"/>
        <v>0</v>
      </c>
      <c r="G22" s="56" t="s">
        <v>105</v>
      </c>
      <c r="H22" s="32">
        <f>+ROUND(SUMIF('Programación Medica'!H:H,'Resumen Programación'!G22,'Programación Medica'!P:P),0)</f>
        <v>0</v>
      </c>
      <c r="L22" s="47" t="s">
        <v>145</v>
      </c>
      <c r="M22" s="46">
        <f>+ROUND(SUMIFS('Programación No Medica'!$P:$P,'Programación No Medica'!$F:$F,'Resumen Programación'!M$3,'Programación No Medica'!$H:$H,'Resumen Programación'!$L22),0)</f>
        <v>0</v>
      </c>
      <c r="N22" s="46">
        <f>+ROUND(SUMIFS('Programación No Medica'!$P:$P,'Programación No Medica'!$F:$F,'Resumen Programación'!N$3,'Programación No Medica'!$H:$H,'Resumen Programación'!$L22),0)</f>
        <v>0</v>
      </c>
      <c r="O22" s="46">
        <f>+ROUND(SUMIFS('Programación No Medica'!$P:$P,'Programación No Medica'!$F:$F,'Resumen Programación'!O$3,'Programación No Medica'!$H:$H,'Resumen Programación'!$L22),0)</f>
        <v>0</v>
      </c>
      <c r="P22" s="46">
        <f>+ROUND(SUMIFS('Programación No Medica'!$P:$P,'Programación No Medica'!$F:$F,'Resumen Programación'!P$3,'Programación No Medica'!$H:$H,'Resumen Programación'!$L22),0)</f>
        <v>0</v>
      </c>
      <c r="Q22" s="46">
        <f>+ROUND(SUMIFS('Programación No Medica'!$P:$P,'Programación No Medica'!$F:$F,'Resumen Programación'!Q$3,'Programación No Medica'!$H:$H,'Resumen Programación'!$L22),0)</f>
        <v>0</v>
      </c>
      <c r="R22" s="46">
        <f>+ROUND(SUMIFS('Programación No Medica'!$P:$P,'Programación No Medica'!$F:$F,'Resumen Programación'!R$3,'Programación No Medica'!$H:$H,'Resumen Programación'!$L22),0)</f>
        <v>0</v>
      </c>
      <c r="S22" s="46">
        <f>+ROUND(SUMIFS('Programación No Medica'!$P:$P,'Programación No Medica'!$F:$F,'Resumen Programación'!S$3,'Programación No Medica'!$H:$H,'Resumen Programación'!$L22),0)</f>
        <v>0</v>
      </c>
      <c r="T22" s="46">
        <f>+ROUND(SUMIFS('Programación No Medica'!$P:$P,'Programación No Medica'!$F:$F,'Resumen Programación'!T$3,'Programación No Medica'!$H:$H,'Resumen Programación'!$L22),0)</f>
        <v>0</v>
      </c>
      <c r="U22" s="46">
        <f>+ROUND(SUMIFS('Programación No Medica'!$P:$P,'Programación No Medica'!$F:$F,'Resumen Programación'!U$3,'Programación No Medica'!$H:$H,'Resumen Programación'!$L22),0)</f>
        <v>0</v>
      </c>
      <c r="V22" s="46">
        <f>+ROUND(SUMIFS('Programación No Medica'!$P:$P,'Programación No Medica'!$F:$F,'Resumen Programación'!V$3,'Programación No Medica'!$H:$H,'Resumen Programación'!$L22),0)</f>
        <v>0</v>
      </c>
    </row>
    <row r="23" spans="2:22" x14ac:dyDescent="0.25">
      <c r="B23" s="27" t="s">
        <v>28</v>
      </c>
      <c r="C23" s="21">
        <f>+ROUND(SUMIFS('Programación Medica'!P:P,'Programación Medica'!F:F,'Resumen Programación'!B23,'Programación Medica'!H:H,"Consulta Nueva de especialidad"),0)</f>
        <v>0</v>
      </c>
      <c r="D23" s="28">
        <f>+ROUND(SUMIFS('Programación Medica'!P:P,'Programación Medica'!F:F,'Resumen Programación'!B23,'Programación Medica'!H:H,"Consulta Control de especialidad"),0)</f>
        <v>0</v>
      </c>
      <c r="E23" s="20">
        <f t="shared" si="0"/>
        <v>0</v>
      </c>
      <c r="G23" s="9"/>
      <c r="H23" s="37">
        <f>+SUM(H4:H22)</f>
        <v>2659</v>
      </c>
      <c r="L23" s="47" t="s">
        <v>251</v>
      </c>
      <c r="M23" s="46">
        <f>+ROUND(SUMIFS('Programación No Medica'!$P:$P,'Programación No Medica'!$F:$F,'Resumen Programación'!M$3,'Programación No Medica'!$H:$H,'Resumen Programación'!$L23),0)</f>
        <v>0</v>
      </c>
      <c r="N23" s="46">
        <f>+ROUND(SUMIFS('Programación No Medica'!$P:$P,'Programación No Medica'!$F:$F,'Resumen Programación'!N$3,'Programación No Medica'!$H:$H,'Resumen Programación'!$L23),0)</f>
        <v>0</v>
      </c>
      <c r="O23" s="46">
        <f>+ROUND(SUMIFS('Programación No Medica'!$P:$P,'Programación No Medica'!$F:$F,'Resumen Programación'!O$3,'Programación No Medica'!$H:$H,'Resumen Programación'!$L23),0)</f>
        <v>0</v>
      </c>
      <c r="P23" s="46">
        <f>+ROUND(SUMIFS('Programación No Medica'!$P:$P,'Programación No Medica'!$F:$F,'Resumen Programación'!P$3,'Programación No Medica'!$H:$H,'Resumen Programación'!$L23),0)</f>
        <v>0</v>
      </c>
      <c r="Q23" s="46">
        <f>+ROUND(SUMIFS('Programación No Medica'!$P:$P,'Programación No Medica'!$F:$F,'Resumen Programación'!Q$3,'Programación No Medica'!$H:$H,'Resumen Programación'!$L23),0)</f>
        <v>0</v>
      </c>
      <c r="R23" s="46">
        <f>+ROUND(SUMIFS('Programación No Medica'!$P:$P,'Programación No Medica'!$F:$F,'Resumen Programación'!R$3,'Programación No Medica'!$H:$H,'Resumen Programación'!$L23),0)</f>
        <v>0</v>
      </c>
      <c r="S23" s="46">
        <f>+ROUND(SUMIFS('Programación No Medica'!$P:$P,'Programación No Medica'!$F:$F,'Resumen Programación'!S$3,'Programación No Medica'!$H:$H,'Resumen Programación'!$L23),0)</f>
        <v>0</v>
      </c>
      <c r="T23" s="46">
        <f>+ROUND(SUMIFS('Programación No Medica'!$P:$P,'Programación No Medica'!$F:$F,'Resumen Programación'!T$3,'Programación No Medica'!$H:$H,'Resumen Programación'!$L23),0)</f>
        <v>0</v>
      </c>
      <c r="U23" s="46">
        <f>+ROUND(SUMIFS('Programación No Medica'!$P:$P,'Programación No Medica'!$F:$F,'Resumen Programación'!U$3,'Programación No Medica'!$H:$H,'Resumen Programación'!$L23),0)</f>
        <v>0</v>
      </c>
      <c r="V23" s="46">
        <f>+ROUND(SUMIFS('Programación No Medica'!$P:$P,'Programación No Medica'!$F:$F,'Resumen Programación'!V$3,'Programación No Medica'!$H:$H,'Resumen Programación'!$L23),0)</f>
        <v>0</v>
      </c>
    </row>
    <row r="24" spans="2:22" x14ac:dyDescent="0.25">
      <c r="B24" s="27" t="s">
        <v>29</v>
      </c>
      <c r="C24" s="21">
        <f>+ROUND(SUMIFS('Programación Medica'!P:P,'Programación Medica'!F:F,'Resumen Programación'!B24,'Programación Medica'!H:H,"Consulta Nueva de especialidad"),0)</f>
        <v>0</v>
      </c>
      <c r="D24" s="28">
        <f>+ROUND(SUMIFS('Programación Medica'!P:P,'Programación Medica'!F:F,'Resumen Programación'!B24,'Programación Medica'!H:H,"Consulta Control de especialidad"),0)</f>
        <v>0</v>
      </c>
      <c r="E24" s="20">
        <f t="shared" si="0"/>
        <v>0</v>
      </c>
      <c r="G24" s="9"/>
      <c r="H24" s="37"/>
      <c r="L24" s="47" t="s">
        <v>252</v>
      </c>
      <c r="M24" s="46">
        <f>+ROUND(SUMIFS('Programación No Medica'!$P:$P,'Programación No Medica'!$F:$F,'Resumen Programación'!M$3,'Programación No Medica'!$H:$H,'Resumen Programación'!$L24),0)</f>
        <v>0</v>
      </c>
      <c r="N24" s="46">
        <f>+ROUND(SUMIFS('Programación No Medica'!$P:$P,'Programación No Medica'!$F:$F,'Resumen Programación'!N$3,'Programación No Medica'!$H:$H,'Resumen Programación'!$L24),0)</f>
        <v>0</v>
      </c>
      <c r="O24" s="46">
        <f>+ROUND(SUMIFS('Programación No Medica'!$P:$P,'Programación No Medica'!$F:$F,'Resumen Programación'!O$3,'Programación No Medica'!$H:$H,'Resumen Programación'!$L24),0)</f>
        <v>0</v>
      </c>
      <c r="P24" s="46">
        <f>+ROUND(SUMIFS('Programación No Medica'!$P:$P,'Programación No Medica'!$F:$F,'Resumen Programación'!P$3,'Programación No Medica'!$H:$H,'Resumen Programación'!$L24),0)</f>
        <v>0</v>
      </c>
      <c r="Q24" s="46">
        <f>+ROUND(SUMIFS('Programación No Medica'!$P:$P,'Programación No Medica'!$F:$F,'Resumen Programación'!Q$3,'Programación No Medica'!$H:$H,'Resumen Programación'!$L24),0)</f>
        <v>0</v>
      </c>
      <c r="R24" s="46">
        <f>+ROUND(SUMIFS('Programación No Medica'!$P:$P,'Programación No Medica'!$F:$F,'Resumen Programación'!R$3,'Programación No Medica'!$H:$H,'Resumen Programación'!$L24),0)</f>
        <v>0</v>
      </c>
      <c r="S24" s="46">
        <f>+ROUND(SUMIFS('Programación No Medica'!$P:$P,'Programación No Medica'!$F:$F,'Resumen Programación'!S$3,'Programación No Medica'!$H:$H,'Resumen Programación'!$L24),0)</f>
        <v>0</v>
      </c>
      <c r="T24" s="46">
        <f>+ROUND(SUMIFS('Programación No Medica'!$P:$P,'Programación No Medica'!$F:$F,'Resumen Programación'!T$3,'Programación No Medica'!$H:$H,'Resumen Programación'!$L24),0)</f>
        <v>0</v>
      </c>
      <c r="U24" s="46">
        <f>+ROUND(SUMIFS('Programación No Medica'!$P:$P,'Programación No Medica'!$F:$F,'Resumen Programación'!U$3,'Programación No Medica'!$H:$H,'Resumen Programación'!$L24),0)</f>
        <v>0</v>
      </c>
      <c r="V24" s="46">
        <f>+ROUND(SUMIFS('Programación No Medica'!$P:$P,'Programación No Medica'!$F:$F,'Resumen Programación'!V$3,'Programación No Medica'!$H:$H,'Resumen Programación'!$L24),0)</f>
        <v>0</v>
      </c>
    </row>
    <row r="25" spans="2:22" x14ac:dyDescent="0.25">
      <c r="B25" s="27" t="s">
        <v>30</v>
      </c>
      <c r="C25" s="21">
        <f>+ROUND(SUMIFS('Programación Medica'!P:P,'Programación Medica'!F:F,'Resumen Programación'!B25,'Programación Medica'!H:H,"Consulta Nueva de especialidad"),0)</f>
        <v>0</v>
      </c>
      <c r="D25" s="28">
        <f>+ROUND(SUMIFS('Programación Medica'!P:P,'Programación Medica'!F:F,'Resumen Programación'!B25,'Programación Medica'!H:H,"Consulta Control de especialidad"),0)</f>
        <v>0</v>
      </c>
      <c r="E25" s="20">
        <f t="shared" si="0"/>
        <v>0</v>
      </c>
      <c r="G25" s="9"/>
      <c r="H25" s="37"/>
      <c r="L25" s="47" t="s">
        <v>254</v>
      </c>
      <c r="M25" s="55">
        <f>+ROUND(SUMIFS('Programación No Medica'!$P:$P,'Programación No Medica'!$F:$F,'Resumen Programación'!M$3,'Programación No Medica'!$H:$H,'Resumen Programación'!$L25),0)</f>
        <v>0</v>
      </c>
      <c r="N25" s="53">
        <f>+ROUND(SUMIFS('Programación No Medica'!$P:$P,'Programación No Medica'!$F:$F,'Resumen Programación'!N$3,'Programación No Medica'!$H:$H,'Resumen Programación'!$L25),0)</f>
        <v>0</v>
      </c>
      <c r="O25" s="53">
        <f>+ROUND(SUMIFS('Programación No Medica'!$P:$P,'Programación No Medica'!$F:$F,'Resumen Programación'!O$3,'Programación No Medica'!$H:$H,'Resumen Programación'!$L25),0)</f>
        <v>0</v>
      </c>
      <c r="P25" s="53">
        <f>+ROUND(SUMIFS('Programación No Medica'!$P:$P,'Programación No Medica'!$F:$F,'Resumen Programación'!P$3,'Programación No Medica'!$H:$H,'Resumen Programación'!$L25),0)</f>
        <v>0</v>
      </c>
      <c r="Q25" s="53">
        <f>+ROUND(SUMIFS('Programación No Medica'!$P:$P,'Programación No Medica'!$F:$F,'Resumen Programación'!Q$3,'Programación No Medica'!$H:$H,'Resumen Programación'!$L25),0)</f>
        <v>0</v>
      </c>
      <c r="R25" s="53">
        <f>+ROUND(SUMIFS('Programación No Medica'!$P:$P,'Programación No Medica'!$F:$F,'Resumen Programación'!R$3,'Programación No Medica'!$H:$H,'Resumen Programación'!$L25),0)</f>
        <v>0</v>
      </c>
      <c r="S25" s="53">
        <f>+ROUND(SUMIFS('Programación No Medica'!$P:$P,'Programación No Medica'!$F:$F,'Resumen Programación'!S$3,'Programación No Medica'!$H:$H,'Resumen Programación'!$L25),0)</f>
        <v>0</v>
      </c>
      <c r="T25" s="53">
        <f>+ROUND(SUMIFS('Programación No Medica'!$P:$P,'Programación No Medica'!$F:$F,'Resumen Programación'!T$3,'Programación No Medica'!$H:$H,'Resumen Programación'!$L25),0)</f>
        <v>0</v>
      </c>
      <c r="U25" s="53">
        <f>+ROUND(SUMIFS('Programación No Medica'!$P:$P,'Programación No Medica'!$F:$F,'Resumen Programación'!U$3,'Programación No Medica'!$H:$H,'Resumen Programación'!$L25),0)</f>
        <v>0</v>
      </c>
      <c r="V25" s="53">
        <f>+ROUND(SUMIFS('Programación No Medica'!$P:$P,'Programación No Medica'!$F:$F,'Resumen Programación'!V$3,'Programación No Medica'!$H:$H,'Resumen Programación'!$L25),0)</f>
        <v>0</v>
      </c>
    </row>
    <row r="26" spans="2:22" x14ac:dyDescent="0.25">
      <c r="B26" s="27" t="s">
        <v>31</v>
      </c>
      <c r="C26" s="21">
        <f>+ROUND(SUMIFS('Programación Medica'!P:P,'Programación Medica'!F:F,'Resumen Programación'!B26,'Programación Medica'!H:H,"Consulta Nueva de especialidad"),0)</f>
        <v>0</v>
      </c>
      <c r="D26" s="28">
        <f>+ROUND(SUMIFS('Programación Medica'!P:P,'Programación Medica'!F:F,'Resumen Programación'!B26,'Programación Medica'!H:H,"Consulta Control de especialidad"),0)</f>
        <v>0</v>
      </c>
      <c r="E26" s="20">
        <f t="shared" si="0"/>
        <v>0</v>
      </c>
      <c r="G26" s="9"/>
      <c r="H26" s="37"/>
      <c r="M26">
        <f>+SUM(M4:M25)</f>
        <v>0</v>
      </c>
      <c r="N26" s="46">
        <f t="shared" ref="N26:V26" si="1">+SUM(N4:N25)</f>
        <v>0</v>
      </c>
      <c r="O26" s="46">
        <f t="shared" si="1"/>
        <v>0</v>
      </c>
      <c r="P26" s="46">
        <f t="shared" si="1"/>
        <v>0</v>
      </c>
      <c r="Q26" s="46">
        <f t="shared" si="1"/>
        <v>0</v>
      </c>
      <c r="R26" s="46">
        <f t="shared" si="1"/>
        <v>0</v>
      </c>
      <c r="S26" s="46">
        <f t="shared" si="1"/>
        <v>0</v>
      </c>
      <c r="T26" s="46">
        <f t="shared" si="1"/>
        <v>0</v>
      </c>
      <c r="U26" s="46">
        <f t="shared" si="1"/>
        <v>0</v>
      </c>
      <c r="V26" s="46">
        <f t="shared" si="1"/>
        <v>0</v>
      </c>
    </row>
    <row r="27" spans="2:22" x14ac:dyDescent="0.25">
      <c r="B27" s="27" t="s">
        <v>32</v>
      </c>
      <c r="C27" s="21">
        <f>+ROUND(SUMIFS('Programación Medica'!P:P,'Programación Medica'!F:F,'Resumen Programación'!B27,'Programación Medica'!H:H,"Consulta Nueva de especialidad"),0)</f>
        <v>0</v>
      </c>
      <c r="D27" s="28">
        <f>+ROUND(SUMIFS('Programación Medica'!P:P,'Programación Medica'!F:F,'Resumen Programación'!B27,'Programación Medica'!H:H,"Consulta Control de especialidad"),0)</f>
        <v>0</v>
      </c>
      <c r="E27" s="20">
        <f t="shared" si="0"/>
        <v>0</v>
      </c>
      <c r="G27" s="9"/>
      <c r="H27" s="37"/>
    </row>
    <row r="28" spans="2:22" x14ac:dyDescent="0.25">
      <c r="B28" s="27" t="s">
        <v>33</v>
      </c>
      <c r="C28" s="21">
        <f>+ROUND(SUMIFS('Programación Medica'!P:P,'Programación Medica'!F:F,'Resumen Programación'!B28,'Programación Medica'!H:H,"Consulta Nueva de especialidad"),0)</f>
        <v>0</v>
      </c>
      <c r="D28" s="28">
        <f>+ROUND(SUMIFS('Programación Medica'!P:P,'Programación Medica'!F:F,'Resumen Programación'!B28,'Programación Medica'!H:H,"Consulta Control de especialidad"),0)</f>
        <v>0</v>
      </c>
      <c r="E28" s="20">
        <f t="shared" si="0"/>
        <v>0</v>
      </c>
      <c r="G28" s="9"/>
      <c r="H28" s="37"/>
    </row>
    <row r="29" spans="2:22" x14ac:dyDescent="0.25">
      <c r="B29" s="27" t="s">
        <v>34</v>
      </c>
      <c r="C29" s="21">
        <f>+ROUND(SUMIFS('Programación Medica'!P:P,'Programación Medica'!F:F,'Resumen Programación'!B29,'Programación Medica'!H:H,"Consulta Nueva de especialidad"),0)</f>
        <v>0</v>
      </c>
      <c r="D29" s="28">
        <f>+ROUND(SUMIFS('Programación Medica'!P:P,'Programación Medica'!F:F,'Resumen Programación'!B29,'Programación Medica'!H:H,"Consulta Control de especialidad"),0)</f>
        <v>0</v>
      </c>
      <c r="E29" s="20">
        <f t="shared" si="0"/>
        <v>0</v>
      </c>
      <c r="G29" s="9"/>
      <c r="H29" s="37"/>
    </row>
    <row r="30" spans="2:22" x14ac:dyDescent="0.25">
      <c r="B30" s="27" t="s">
        <v>35</v>
      </c>
      <c r="C30" s="21">
        <f>+ROUND(SUMIFS('Programación Medica'!P:P,'Programación Medica'!F:F,'Resumen Programación'!B30,'Programación Medica'!H:H,"Consulta Nueva de especialidad"),0)</f>
        <v>0</v>
      </c>
      <c r="D30" s="28">
        <f>+ROUND(SUMIFS('Programación Medica'!P:P,'Programación Medica'!F:F,'Resumen Programación'!B30,'Programación Medica'!H:H,"Consulta Control de especialidad"),0)</f>
        <v>0</v>
      </c>
      <c r="E30" s="20">
        <f t="shared" si="0"/>
        <v>0</v>
      </c>
      <c r="G30" s="9"/>
      <c r="H30" s="37"/>
    </row>
    <row r="31" spans="2:22" x14ac:dyDescent="0.25">
      <c r="B31" s="27" t="s">
        <v>36</v>
      </c>
      <c r="C31" s="21">
        <f>+ROUND(SUMIFS('Programación Medica'!P:P,'Programación Medica'!F:F,'Resumen Programación'!B31,'Programación Medica'!H:H,"Consulta Nueva de especialidad"),0)</f>
        <v>0</v>
      </c>
      <c r="D31" s="28">
        <f>+ROUND(SUMIFS('Programación Medica'!P:P,'Programación Medica'!F:F,'Resumen Programación'!B31,'Programación Medica'!H:H,"Consulta Control de especialidad"),0)</f>
        <v>0</v>
      </c>
      <c r="E31" s="20">
        <f t="shared" si="0"/>
        <v>0</v>
      </c>
      <c r="G31" s="9"/>
      <c r="H31" s="37"/>
    </row>
    <row r="32" spans="2:22" x14ac:dyDescent="0.25">
      <c r="B32" s="27" t="s">
        <v>37</v>
      </c>
      <c r="C32" s="21">
        <f>+ROUND(SUMIFS('Programación Medica'!P:P,'Programación Medica'!F:F,'Resumen Programación'!B32,'Programación Medica'!H:H,"Consulta Nueva de especialidad"),0)</f>
        <v>0</v>
      </c>
      <c r="D32" s="28">
        <f>+ROUND(SUMIFS('Programación Medica'!P:P,'Programación Medica'!F:F,'Resumen Programación'!B32,'Programación Medica'!H:H,"Consulta Control de especialidad"),0)</f>
        <v>0</v>
      </c>
      <c r="E32" s="20">
        <f t="shared" si="0"/>
        <v>0</v>
      </c>
      <c r="G32" s="9"/>
      <c r="H32" s="37"/>
    </row>
    <row r="33" spans="2:8" x14ac:dyDescent="0.25">
      <c r="B33" s="27" t="s">
        <v>38</v>
      </c>
      <c r="C33" s="21">
        <f>+ROUND(SUMIFS('Programación Medica'!P:P,'Programación Medica'!F:F,'Resumen Programación'!B33,'Programación Medica'!H:H,"Consulta Nueva de especialidad"),0)</f>
        <v>0</v>
      </c>
      <c r="D33" s="28">
        <f>+ROUND(SUMIFS('Programación Medica'!P:P,'Programación Medica'!F:F,'Resumen Programación'!B33,'Programación Medica'!H:H,"Consulta Control de especialidad"),0)</f>
        <v>0</v>
      </c>
      <c r="E33" s="20">
        <f t="shared" si="0"/>
        <v>0</v>
      </c>
      <c r="G33" s="9"/>
      <c r="H33" s="37"/>
    </row>
    <row r="34" spans="2:8" x14ac:dyDescent="0.25">
      <c r="B34" s="27" t="s">
        <v>39</v>
      </c>
      <c r="C34" s="21">
        <f>+ROUND(SUMIFS('Programación Medica'!P:P,'Programación Medica'!F:F,'Resumen Programación'!B34,'Programación Medica'!H:H,"Consulta Nueva de especialidad"),0)</f>
        <v>0</v>
      </c>
      <c r="D34" s="28">
        <f>+ROUND(SUMIFS('Programación Medica'!P:P,'Programación Medica'!F:F,'Resumen Programación'!B34,'Programación Medica'!H:H,"Consulta Control de especialidad"),0)</f>
        <v>0</v>
      </c>
      <c r="E34" s="20">
        <f t="shared" si="0"/>
        <v>0</v>
      </c>
      <c r="G34" s="9"/>
      <c r="H34" s="37"/>
    </row>
    <row r="35" spans="2:8" x14ac:dyDescent="0.25">
      <c r="B35" s="27" t="s">
        <v>40</v>
      </c>
      <c r="C35" s="21">
        <f>+ROUND(SUMIFS('Programación Medica'!P:P,'Programación Medica'!F:F,'Resumen Programación'!B35,'Programación Medica'!H:H,"Consulta Nueva de especialidad"),0)</f>
        <v>0</v>
      </c>
      <c r="D35" s="28">
        <f>+ROUND(SUMIFS('Programación Medica'!P:P,'Programación Medica'!F:F,'Resumen Programación'!B35,'Programación Medica'!H:H,"Consulta Control de especialidad"),0)</f>
        <v>0</v>
      </c>
      <c r="E35" s="20">
        <f t="shared" si="0"/>
        <v>0</v>
      </c>
      <c r="G35" s="9"/>
      <c r="H35" s="37"/>
    </row>
    <row r="36" spans="2:8" x14ac:dyDescent="0.25">
      <c r="B36" s="27" t="s">
        <v>41</v>
      </c>
      <c r="C36" s="21">
        <f>+ROUND(SUMIFS('Programación Medica'!P:P,'Programación Medica'!F:F,'Resumen Programación'!B36,'Programación Medica'!H:H,"Consulta Nueva de especialidad"),0)</f>
        <v>0</v>
      </c>
      <c r="D36" s="28">
        <f>+ROUND(SUMIFS('Programación Medica'!P:P,'Programación Medica'!F:F,'Resumen Programación'!B36,'Programación Medica'!H:H,"Consulta Control de especialidad"),0)</f>
        <v>0</v>
      </c>
      <c r="E36" s="20">
        <f t="shared" si="0"/>
        <v>0</v>
      </c>
      <c r="G36" s="9"/>
      <c r="H36" s="37"/>
    </row>
    <row r="37" spans="2:8" x14ac:dyDescent="0.25">
      <c r="B37" s="27" t="s">
        <v>42</v>
      </c>
      <c r="C37" s="21">
        <f>+ROUND(SUMIFS('Programación Medica'!P:P,'Programación Medica'!F:F,'Resumen Programación'!B37,'Programación Medica'!H:H,"Consulta Nueva de especialidad"),0)</f>
        <v>0</v>
      </c>
      <c r="D37" s="28">
        <f>+ROUND(SUMIFS('Programación Medica'!P:P,'Programación Medica'!F:F,'Resumen Programación'!B37,'Programación Medica'!H:H,"Consulta Control de especialidad"),0)</f>
        <v>0</v>
      </c>
      <c r="E37" s="20">
        <f t="shared" si="0"/>
        <v>0</v>
      </c>
      <c r="G37" s="9"/>
      <c r="H37" s="37"/>
    </row>
    <row r="38" spans="2:8" x14ac:dyDescent="0.25">
      <c r="B38" s="27" t="s">
        <v>43</v>
      </c>
      <c r="C38" s="21">
        <f>+ROUND(SUMIFS('Programación Medica'!P:P,'Programación Medica'!F:F,'Resumen Programación'!B38,'Programación Medica'!H:H,"Consulta Nueva de especialidad"),0)</f>
        <v>0</v>
      </c>
      <c r="D38" s="28">
        <f>+ROUND(SUMIFS('Programación Medica'!P:P,'Programación Medica'!F:F,'Resumen Programación'!B38,'Programación Medica'!H:H,"Consulta Control de especialidad"),0)</f>
        <v>0</v>
      </c>
      <c r="E38" s="20">
        <f t="shared" si="0"/>
        <v>0</v>
      </c>
      <c r="G38" s="9"/>
      <c r="H38" s="37"/>
    </row>
    <row r="39" spans="2:8" x14ac:dyDescent="0.25">
      <c r="B39" s="27" t="s">
        <v>44</v>
      </c>
      <c r="C39" s="21">
        <f>+ROUND(SUMIFS('Programación Medica'!P:P,'Programación Medica'!F:F,'Resumen Programación'!B39,'Programación Medica'!H:H,"Consulta Nueva de especialidad"),0)</f>
        <v>0</v>
      </c>
      <c r="D39" s="28">
        <f>+ROUND(SUMIFS('Programación Medica'!P:P,'Programación Medica'!F:F,'Resumen Programación'!B39,'Programación Medica'!H:H,"Consulta Control de especialidad"),0)</f>
        <v>0</v>
      </c>
      <c r="E39" s="20">
        <f t="shared" si="0"/>
        <v>0</v>
      </c>
      <c r="G39" s="9"/>
      <c r="H39" s="37"/>
    </row>
    <row r="40" spans="2:8" x14ac:dyDescent="0.25">
      <c r="B40" s="27" t="s">
        <v>45</v>
      </c>
      <c r="C40" s="21">
        <f>+ROUND(SUMIFS('Programación Medica'!P:P,'Programación Medica'!F:F,'Resumen Programación'!B40,'Programación Medica'!H:H,"Consulta Nueva de especialidad"),0)</f>
        <v>2383</v>
      </c>
      <c r="D40" s="28">
        <f>+ROUND(SUMIFS('Programación Medica'!P:P,'Programación Medica'!F:F,'Resumen Programación'!B40,'Programación Medica'!H:H,"Consulta Control de especialidad"),0)</f>
        <v>190</v>
      </c>
      <c r="E40" s="20">
        <f t="shared" si="0"/>
        <v>2573</v>
      </c>
      <c r="G40" s="9"/>
      <c r="H40" s="37"/>
    </row>
    <row r="41" spans="2:8" x14ac:dyDescent="0.25">
      <c r="B41" s="27" t="s">
        <v>46</v>
      </c>
      <c r="C41" s="21">
        <f>+ROUND(SUMIFS('Programación Medica'!P:P,'Programación Medica'!F:F,'Resumen Programación'!B41,'Programación Medica'!H:H,"Consulta Nueva de especialidad"),0)</f>
        <v>0</v>
      </c>
      <c r="D41" s="28">
        <f>+ROUND(SUMIFS('Programación Medica'!P:P,'Programación Medica'!F:F,'Resumen Programación'!B41,'Programación Medica'!H:H,"Consulta Control de especialidad"),0)</f>
        <v>0</v>
      </c>
      <c r="E41" s="20">
        <f t="shared" si="0"/>
        <v>0</v>
      </c>
      <c r="G41" s="9"/>
      <c r="H41" s="37"/>
    </row>
    <row r="42" spans="2:8" x14ac:dyDescent="0.25">
      <c r="B42" s="27" t="s">
        <v>47</v>
      </c>
      <c r="C42" s="21">
        <f>+ROUND(SUMIFS('Programación Medica'!P:P,'Programación Medica'!F:F,'Resumen Programación'!B42,'Programación Medica'!H:H,"Consulta Nueva de especialidad"),0)</f>
        <v>0</v>
      </c>
      <c r="D42" s="28">
        <f>+ROUND(SUMIFS('Programación Medica'!P:P,'Programación Medica'!F:F,'Resumen Programación'!B42,'Programación Medica'!H:H,"Consulta Control de especialidad"),0)</f>
        <v>0</v>
      </c>
      <c r="E42" s="20">
        <f t="shared" si="0"/>
        <v>0</v>
      </c>
      <c r="G42" s="9"/>
      <c r="H42" s="37"/>
    </row>
    <row r="43" spans="2:8" x14ac:dyDescent="0.25">
      <c r="B43" s="27" t="s">
        <v>48</v>
      </c>
      <c r="C43" s="21">
        <f>+ROUND(SUMIFS('Programación Medica'!P:P,'Programación Medica'!F:F,'Resumen Programación'!B43,'Programación Medica'!H:H,"Consulta Nueva de especialidad"),0)</f>
        <v>0</v>
      </c>
      <c r="D43" s="28">
        <f>+ROUND(SUMIFS('Programación Medica'!P:P,'Programación Medica'!F:F,'Resumen Programación'!B43,'Programación Medica'!H:H,"Consulta Control de especialidad"),0)</f>
        <v>0</v>
      </c>
      <c r="E43" s="20">
        <f t="shared" si="0"/>
        <v>0</v>
      </c>
      <c r="G43" s="9"/>
      <c r="H43" s="37"/>
    </row>
    <row r="44" spans="2:8" x14ac:dyDescent="0.25">
      <c r="B44" s="27" t="s">
        <v>49</v>
      </c>
      <c r="C44" s="21">
        <f>+ROUND(SUMIFS('Programación Medica'!P:P,'Programación Medica'!F:F,'Resumen Programación'!B44,'Programación Medica'!H:H,"Consulta Nueva de especialidad"),0)</f>
        <v>0</v>
      </c>
      <c r="D44" s="28">
        <f>+ROUND(SUMIFS('Programación Medica'!P:P,'Programación Medica'!F:F,'Resumen Programación'!B44,'Programación Medica'!H:H,"Consulta Control de especialidad"),0)</f>
        <v>0</v>
      </c>
      <c r="E44" s="20">
        <f t="shared" si="0"/>
        <v>0</v>
      </c>
      <c r="G44" s="9"/>
      <c r="H44" s="37"/>
    </row>
    <row r="45" spans="2:8" x14ac:dyDescent="0.25">
      <c r="B45" s="27" t="s">
        <v>50</v>
      </c>
      <c r="C45" s="21">
        <f>+ROUND(SUMIFS('Programación Medica'!P:P,'Programación Medica'!F:F,'Resumen Programación'!B45,'Programación Medica'!H:H,"Consulta Nueva de especialidad"),0)</f>
        <v>0</v>
      </c>
      <c r="D45" s="28">
        <f>+ROUND(SUMIFS('Programación Medica'!P:P,'Programación Medica'!F:F,'Resumen Programación'!B45,'Programación Medica'!H:H,"Consulta Control de especialidad"),0)</f>
        <v>0</v>
      </c>
      <c r="E45" s="20">
        <f t="shared" si="0"/>
        <v>0</v>
      </c>
      <c r="G45" s="9"/>
      <c r="H45" s="37"/>
    </row>
    <row r="46" spans="2:8" x14ac:dyDescent="0.25">
      <c r="B46" s="27" t="s">
        <v>51</v>
      </c>
      <c r="C46" s="21">
        <f>+ROUND(SUMIFS('Programación Medica'!P:P,'Programación Medica'!F:F,'Resumen Programación'!B46,'Programación Medica'!H:H,"Consulta Nueva de especialidad"),0)</f>
        <v>0</v>
      </c>
      <c r="D46" s="28">
        <f>+ROUND(SUMIFS('Programación Medica'!P:P,'Programación Medica'!F:F,'Resumen Programación'!B46,'Programación Medica'!H:H,"Consulta Control de especialidad"),0)</f>
        <v>0</v>
      </c>
      <c r="E46" s="20">
        <f t="shared" si="0"/>
        <v>0</v>
      </c>
      <c r="G46" s="9"/>
      <c r="H46" s="37"/>
    </row>
    <row r="47" spans="2:8" x14ac:dyDescent="0.25">
      <c r="B47" s="27" t="s">
        <v>52</v>
      </c>
      <c r="C47" s="21">
        <f>+ROUND(SUMIFS('Programación Medica'!P:P,'Programación Medica'!F:F,'Resumen Programación'!B47,'Programación Medica'!H:H,"Consulta Nueva de especialidad"),0)</f>
        <v>0</v>
      </c>
      <c r="D47" s="28">
        <f>+ROUND(SUMIFS('Programación Medica'!P:P,'Programación Medica'!F:F,'Resumen Programación'!B47,'Programación Medica'!H:H,"Consulta Control de especialidad"),0)</f>
        <v>0</v>
      </c>
      <c r="E47" s="20">
        <f t="shared" si="0"/>
        <v>0</v>
      </c>
      <c r="G47" s="9"/>
      <c r="H47" s="37"/>
    </row>
    <row r="48" spans="2:8" x14ac:dyDescent="0.25">
      <c r="B48" s="27" t="s">
        <v>53</v>
      </c>
      <c r="C48" s="21">
        <f>+ROUND(SUMIFS('Programación Medica'!P:P,'Programación Medica'!F:F,'Resumen Programación'!B48,'Programación Medica'!H:H,"Consulta Nueva de especialidad"),0)</f>
        <v>0</v>
      </c>
      <c r="D48" s="28">
        <f>+ROUND(SUMIFS('Programación Medica'!P:P,'Programación Medica'!F:F,'Resumen Programación'!B48,'Programación Medica'!H:H,"Consulta Control de especialidad"),0)</f>
        <v>0</v>
      </c>
      <c r="E48" s="20">
        <f t="shared" si="0"/>
        <v>0</v>
      </c>
      <c r="G48" s="9"/>
      <c r="H48" s="37"/>
    </row>
    <row r="49" spans="2:5" x14ac:dyDescent="0.25">
      <c r="B49" s="27" t="s">
        <v>54</v>
      </c>
      <c r="C49" s="21">
        <f>+ROUND(SUMIFS('Programación Medica'!P:P,'Programación Medica'!F:F,'Resumen Programación'!B49,'Programación Medica'!H:H,"Consulta Nueva de especialidad"),0)</f>
        <v>0</v>
      </c>
      <c r="D49" s="28">
        <f>+ROUND(SUMIFS('Programación Medica'!P:P,'Programación Medica'!F:F,'Resumen Programación'!B49,'Programación Medica'!H:H,"Consulta Control de especialidad"),0)</f>
        <v>0</v>
      </c>
      <c r="E49" s="20">
        <f t="shared" si="0"/>
        <v>0</v>
      </c>
    </row>
    <row r="50" spans="2:5" x14ac:dyDescent="0.25">
      <c r="B50" s="27" t="s">
        <v>55</v>
      </c>
      <c r="C50" s="21">
        <f>+ROUND(SUMIFS('Programación Medica'!P:P,'Programación Medica'!F:F,'Resumen Programación'!B50,'Programación Medica'!H:H,"Consulta Nueva de especialidad"),0)</f>
        <v>0</v>
      </c>
      <c r="D50" s="28">
        <f>+ROUND(SUMIFS('Programación Medica'!P:P,'Programación Medica'!F:F,'Resumen Programación'!B50,'Programación Medica'!H:H,"Consulta Control de especialidad"),0)</f>
        <v>0</v>
      </c>
      <c r="E50" s="20">
        <f t="shared" si="0"/>
        <v>0</v>
      </c>
    </row>
    <row r="51" spans="2:5" x14ac:dyDescent="0.25">
      <c r="B51" s="27" t="s">
        <v>56</v>
      </c>
      <c r="C51" s="21">
        <f>+ROUND(SUMIFS('Programación Medica'!P:P,'Programación Medica'!F:F,'Resumen Programación'!B51,'Programación Medica'!H:H,"Consulta Nueva de especialidad"),0)</f>
        <v>0</v>
      </c>
      <c r="D51" s="28">
        <f>+ROUND(SUMIFS('Programación Medica'!P:P,'Programación Medica'!F:F,'Resumen Programación'!B51,'Programación Medica'!H:H,"Consulta Control de especialidad"),0)</f>
        <v>0</v>
      </c>
      <c r="E51" s="20">
        <f t="shared" si="0"/>
        <v>0</v>
      </c>
    </row>
    <row r="52" spans="2:5" x14ac:dyDescent="0.25">
      <c r="B52" s="27" t="s">
        <v>57</v>
      </c>
      <c r="C52" s="21">
        <f>+ROUND(SUMIFS('Programación Medica'!P:P,'Programación Medica'!F:F,'Resumen Programación'!B52,'Programación Medica'!H:H,"Consulta Nueva de especialidad"),0)</f>
        <v>0</v>
      </c>
      <c r="D52" s="28">
        <f>+ROUND(SUMIFS('Programación Medica'!P:P,'Programación Medica'!F:F,'Resumen Programación'!B52,'Programación Medica'!H:H,"Consulta Control de especialidad"),0)</f>
        <v>0</v>
      </c>
      <c r="E52" s="20">
        <f t="shared" si="0"/>
        <v>0</v>
      </c>
    </row>
    <row r="53" spans="2:5" x14ac:dyDescent="0.25">
      <c r="B53" s="27" t="s">
        <v>58</v>
      </c>
      <c r="C53" s="21">
        <f>+ROUND(SUMIFS('Programación Medica'!P:P,'Programación Medica'!F:F,'Resumen Programación'!B53,'Programación Medica'!H:H,"Consulta Nueva de especialidad"),0)</f>
        <v>0</v>
      </c>
      <c r="D53" s="28">
        <f>+ROUND(SUMIFS('Programación Medica'!P:P,'Programación Medica'!F:F,'Resumen Programación'!B53,'Programación Medica'!H:H,"Consulta Control de especialidad"),0)</f>
        <v>0</v>
      </c>
      <c r="E53" s="20">
        <f t="shared" si="0"/>
        <v>0</v>
      </c>
    </row>
    <row r="54" spans="2:5" x14ac:dyDescent="0.25">
      <c r="B54" s="27" t="s">
        <v>59</v>
      </c>
      <c r="C54" s="21">
        <f>+ROUND(SUMIFS('Programación Medica'!P:P,'Programación Medica'!F:F,'Resumen Programación'!B54,'Programación Medica'!H:H,"Consulta Nueva de especialidad"),0)</f>
        <v>0</v>
      </c>
      <c r="D54" s="28">
        <f>+ROUND(SUMIFS('Programación Medica'!P:P,'Programación Medica'!F:F,'Resumen Programación'!B54,'Programación Medica'!H:H,"Consulta Control de especialidad"),0)</f>
        <v>0</v>
      </c>
      <c r="E54" s="20">
        <f t="shared" si="0"/>
        <v>0</v>
      </c>
    </row>
    <row r="55" spans="2:5" x14ac:dyDescent="0.25">
      <c r="B55" s="27" t="s">
        <v>60</v>
      </c>
      <c r="C55" s="21">
        <f>+ROUND(SUMIFS('Programación Medica'!P:P,'Programación Medica'!F:F,'Resumen Programación'!B55,'Programación Medica'!H:H,"Consulta Nueva de especialidad"),0)</f>
        <v>0</v>
      </c>
      <c r="D55" s="28">
        <f>+ROUND(SUMIFS('Programación Medica'!P:P,'Programación Medica'!F:F,'Resumen Programación'!B55,'Programación Medica'!H:H,"Consulta Control de especialidad"),0)</f>
        <v>0</v>
      </c>
      <c r="E55" s="20">
        <f t="shared" si="0"/>
        <v>0</v>
      </c>
    </row>
    <row r="56" spans="2:5" x14ac:dyDescent="0.25">
      <c r="B56" s="27" t="s">
        <v>61</v>
      </c>
      <c r="C56" s="21">
        <f>+ROUND(SUMIFS('Programación Medica'!P:P,'Programación Medica'!F:F,'Resumen Programación'!B56,'Programación Medica'!H:H,"Consulta Nueva de especialidad"),0)</f>
        <v>0</v>
      </c>
      <c r="D56" s="28">
        <f>+ROUND(SUMIFS('Programación Medica'!P:P,'Programación Medica'!F:F,'Resumen Programación'!B56,'Programación Medica'!H:H,"Consulta Control de especialidad"),0)</f>
        <v>0</v>
      </c>
      <c r="E56" s="20">
        <f t="shared" si="0"/>
        <v>0</v>
      </c>
    </row>
    <row r="57" spans="2:5" x14ac:dyDescent="0.25">
      <c r="B57" s="27" t="s">
        <v>62</v>
      </c>
      <c r="C57" s="21">
        <f>+ROUND(SUMIFS('Programación Medica'!P:P,'Programación Medica'!F:F,'Resumen Programación'!B57,'Programación Medica'!H:H,"Consulta Nueva de especialidad"),0)</f>
        <v>0</v>
      </c>
      <c r="D57" s="28">
        <f>+ROUND(SUMIFS('Programación Medica'!P:P,'Programación Medica'!F:F,'Resumen Programación'!B57,'Programación Medica'!H:H,"Consulta Control de especialidad"),0)</f>
        <v>0</v>
      </c>
      <c r="E57" s="20">
        <f t="shared" si="0"/>
        <v>0</v>
      </c>
    </row>
    <row r="58" spans="2:5" x14ac:dyDescent="0.25">
      <c r="B58" s="27" t="s">
        <v>63</v>
      </c>
      <c r="C58" s="21">
        <f>+ROUND(SUMIFS('Programación Medica'!P:P,'Programación Medica'!F:F,'Resumen Programación'!B58,'Programación Medica'!H:H,"Consulta Nueva de especialidad"),0)</f>
        <v>0</v>
      </c>
      <c r="D58" s="28">
        <f>+ROUND(SUMIFS('Programación Medica'!P:P,'Programación Medica'!F:F,'Resumen Programación'!B58,'Programación Medica'!H:H,"Consulta Control de especialidad"),0)</f>
        <v>0</v>
      </c>
      <c r="E58" s="20">
        <f t="shared" si="0"/>
        <v>0</v>
      </c>
    </row>
    <row r="59" spans="2:5" x14ac:dyDescent="0.25">
      <c r="B59" s="27" t="s">
        <v>64</v>
      </c>
      <c r="C59" s="21">
        <f>+ROUND(SUMIFS('Programación Medica'!P:P,'Programación Medica'!F:F,'Resumen Programación'!B59,'Programación Medica'!H:H,"Consulta Nueva de especialidad"),0)</f>
        <v>0</v>
      </c>
      <c r="D59" s="28">
        <f>+ROUND(SUMIFS('Programación Medica'!P:P,'Programación Medica'!F:F,'Resumen Programación'!B59,'Programación Medica'!H:H,"Consulta Control de especialidad"),0)</f>
        <v>0</v>
      </c>
      <c r="E59" s="20">
        <f t="shared" si="0"/>
        <v>0</v>
      </c>
    </row>
    <row r="60" spans="2:5" x14ac:dyDescent="0.25">
      <c r="B60" s="27" t="s">
        <v>65</v>
      </c>
      <c r="C60" s="21">
        <f>+ROUND(SUMIFS('Programación Medica'!P:P,'Programación Medica'!F:F,'Resumen Programación'!B60,'Programación Medica'!H:H,"Consulta Nueva de especialidad"),0)</f>
        <v>0</v>
      </c>
      <c r="D60" s="28">
        <f>+ROUND(SUMIFS('Programación Medica'!P:P,'Programación Medica'!F:F,'Resumen Programación'!B60,'Programación Medica'!H:H,"Consulta Control de especialidad"),0)</f>
        <v>0</v>
      </c>
      <c r="E60" s="20">
        <f t="shared" si="0"/>
        <v>0</v>
      </c>
    </row>
    <row r="61" spans="2:5" x14ac:dyDescent="0.25">
      <c r="B61" s="27" t="s">
        <v>66</v>
      </c>
      <c r="C61" s="21">
        <f>+ROUND(SUMIFS('Programación Medica'!P:P,'Programación Medica'!F:F,'Resumen Programación'!B61,'Programación Medica'!H:H,"Consulta Nueva de especialidad"),0)</f>
        <v>0</v>
      </c>
      <c r="D61" s="28">
        <f>+ROUND(SUMIFS('Programación Medica'!P:P,'Programación Medica'!F:F,'Resumen Programación'!B61,'Programación Medica'!H:H,"Consulta Control de especialidad"),0)</f>
        <v>0</v>
      </c>
      <c r="E61" s="20">
        <f t="shared" si="0"/>
        <v>0</v>
      </c>
    </row>
    <row r="62" spans="2:5" x14ac:dyDescent="0.25">
      <c r="B62" s="27" t="s">
        <v>67</v>
      </c>
      <c r="C62" s="21">
        <f>+ROUND(SUMIFS('Programación Medica'!P:P,'Programación Medica'!F:F,'Resumen Programación'!B62,'Programación Medica'!H:H,"Consulta Nueva de especialidad"),0)</f>
        <v>0</v>
      </c>
      <c r="D62" s="28">
        <f>+ROUND(SUMIFS('Programación Medica'!P:P,'Programación Medica'!F:F,'Resumen Programación'!B62,'Programación Medica'!H:H,"Consulta Control de especialidad"),0)</f>
        <v>0</v>
      </c>
      <c r="E62" s="20">
        <f t="shared" si="0"/>
        <v>0</v>
      </c>
    </row>
    <row r="63" spans="2:5" x14ac:dyDescent="0.25">
      <c r="B63" s="27" t="s">
        <v>68</v>
      </c>
      <c r="C63" s="21">
        <f>+ROUND(SUMIFS('Programación Medica'!P:P,'Programación Medica'!F:F,'Resumen Programación'!B63,'Programación Medica'!H:H,"Consulta Nueva de especialidad"),0)</f>
        <v>0</v>
      </c>
      <c r="D63" s="28">
        <f>+ROUND(SUMIFS('Programación Medica'!P:P,'Programación Medica'!F:F,'Resumen Programación'!B63,'Programación Medica'!H:H,"Consulta Control de especialidad"),0)</f>
        <v>0</v>
      </c>
      <c r="E63" s="20">
        <f t="shared" si="0"/>
        <v>0</v>
      </c>
    </row>
    <row r="64" spans="2:5" x14ac:dyDescent="0.25">
      <c r="B64" s="29" t="s">
        <v>72</v>
      </c>
      <c r="C64" s="30">
        <f>+ROUND(SUMIFS('Programación Medica'!P:P,'Programación Medica'!F:F,'Resumen Programación'!B64,'Programación Medica'!H:H,"Consulta Nueva de especialidad"),0)</f>
        <v>0</v>
      </c>
      <c r="D64" s="31">
        <f>+ROUND(SUMIFS('Programación Medica'!P:P,'Programación Medica'!F:F,'Resumen Programación'!B64,'Programación Medica'!H:H,"Consulta Control de especialidad"),0)</f>
        <v>0</v>
      </c>
      <c r="E64" s="32">
        <f t="shared" si="0"/>
        <v>0</v>
      </c>
    </row>
    <row r="65" spans="3:5" x14ac:dyDescent="0.25">
      <c r="C65" s="25">
        <f>+SUM(C4:C64)</f>
        <v>2383</v>
      </c>
      <c r="D65" s="25">
        <f>+SUM(D4:D64)</f>
        <v>190</v>
      </c>
      <c r="E65" s="25">
        <f>+SUM(E4:E64)</f>
        <v>2573</v>
      </c>
    </row>
  </sheetData>
  <mergeCells count="1">
    <mergeCell ref="B1:H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15</vt:i4>
      </vt:variant>
    </vt:vector>
  </HeadingPairs>
  <TitlesOfParts>
    <vt:vector size="21" baseType="lpstr">
      <vt:lpstr>RRHH</vt:lpstr>
      <vt:lpstr>Programación Medica</vt:lpstr>
      <vt:lpstr>Programación No Medica</vt:lpstr>
      <vt:lpstr>Diccionarios</vt:lpstr>
      <vt:lpstr>Busc</vt:lpstr>
      <vt:lpstr>Resumen Programación</vt:lpstr>
      <vt:lpstr>Actividades</vt:lpstr>
      <vt:lpstr>ASISTENTE_SOCIAL</vt:lpstr>
      <vt:lpstr>DV</vt:lpstr>
      <vt:lpstr>ENFERMERA</vt:lpstr>
      <vt:lpstr>Especialidades</vt:lpstr>
      <vt:lpstr>FONOAUDIOLOGO</vt:lpstr>
      <vt:lpstr>KINESIOLOGO</vt:lpstr>
      <vt:lpstr>MATRONA</vt:lpstr>
      <vt:lpstr>med_g</vt:lpstr>
      <vt:lpstr>NUTRICIONISTA</vt:lpstr>
      <vt:lpstr>PSICOLOGO</vt:lpstr>
      <vt:lpstr>QUIMICO_FARMACEUTICO</vt:lpstr>
      <vt:lpstr>TECNOLOGO_MEDICO</vt:lpstr>
      <vt:lpstr>TERAPEUTA_OCUPACIONAL</vt:lpstr>
      <vt:lpstr>TITULO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Ulloa Espinoza</dc:creator>
  <cp:lastModifiedBy>miguel Ulloa</cp:lastModifiedBy>
  <cp:lastPrinted>2019-11-22T13:36:12Z</cp:lastPrinted>
  <dcterms:created xsi:type="dcterms:W3CDTF">2019-11-20T15:53:03Z</dcterms:created>
  <dcterms:modified xsi:type="dcterms:W3CDTF">2019-12-03T20:20:55Z</dcterms:modified>
</cp:coreProperties>
</file>